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C447897-A27C-4198-A4DB-186840233BDE}"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python!$A$2:$F$246</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python!$A$1:$F$260</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05" i="45" l="1"/>
  <c r="I198" i="45"/>
  <c r="I232" i="45"/>
  <c r="I216" i="45"/>
  <c r="I234" i="45"/>
  <c r="I222" i="45"/>
  <c r="I231" i="45"/>
  <c r="I212"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48" i="45"/>
  <c r="D201" i="43"/>
  <c r="H2" i="45" l="1"/>
  <c r="C201" i="43"/>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59" i="45"/>
  <c r="I258" i="45"/>
  <c r="I257" i="45"/>
  <c r="I256" i="45"/>
  <c r="I255" i="45"/>
  <c r="I254" i="45"/>
  <c r="I253" i="45"/>
  <c r="I252" i="45"/>
  <c r="I251" i="45"/>
  <c r="I250" i="45"/>
  <c r="I249" i="45"/>
  <c r="I248" i="45"/>
  <c r="I247" i="45"/>
  <c r="I246" i="45"/>
  <c r="I245" i="45"/>
  <c r="I244" i="45"/>
  <c r="I243" i="45"/>
  <c r="I242" i="45"/>
  <c r="I241" i="45"/>
  <c r="I240" i="45"/>
  <c r="I239" i="45"/>
  <c r="I238" i="45"/>
  <c r="I235" i="45"/>
  <c r="I237" i="45"/>
  <c r="I236" i="45"/>
  <c r="I230" i="45"/>
  <c r="I229" i="45"/>
  <c r="I228" i="45"/>
  <c r="I227" i="45"/>
  <c r="I226" i="45"/>
  <c r="I225" i="45"/>
  <c r="I224" i="45"/>
  <c r="I223" i="45"/>
  <c r="I221" i="45"/>
  <c r="I220" i="45"/>
  <c r="I219" i="45"/>
  <c r="I218" i="45"/>
  <c r="I217" i="45"/>
  <c r="I233" i="45"/>
  <c r="I215" i="45"/>
  <c r="I214" i="45"/>
  <c r="I213" i="45"/>
  <c r="I211" i="45"/>
  <c r="I210" i="45"/>
  <c r="I209" i="45"/>
  <c r="I208" i="45"/>
  <c r="I207" i="45"/>
  <c r="I204" i="45"/>
  <c r="I203" i="45"/>
  <c r="I202" i="45"/>
  <c r="I201" i="45"/>
  <c r="I200" i="45"/>
  <c r="I199"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9"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B4" i="46"/>
  <c r="J7" i="46"/>
  <c r="A6" i="46"/>
  <c r="B5" i="46"/>
  <c r="B6" i="46"/>
  <c r="A7" i="46"/>
  <c r="D284" i="43"/>
  <c r="C14" i="45"/>
  <c r="C48" i="45"/>
  <c r="C249" i="45"/>
  <c r="C11" i="45"/>
  <c r="C46" i="43"/>
  <c r="C39" i="43"/>
  <c r="D361" i="43"/>
  <c r="D323" i="43"/>
  <c r="D322" i="43"/>
  <c r="D123" i="43"/>
  <c r="D117" i="43"/>
  <c r="D116" i="43"/>
  <c r="D115" i="43"/>
  <c r="D111" i="43"/>
  <c r="C115" i="43"/>
  <c r="C117" i="43"/>
  <c r="C116" i="43"/>
  <c r="C111" i="43"/>
  <c r="J8" i="46" l="1"/>
  <c r="A8" i="46"/>
  <c r="B7" i="46"/>
  <c r="C51" i="44"/>
  <c r="J9" i="46" l="1"/>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B534" i="46"/>
  <c r="J536" i="46" l="1"/>
  <c r="A536" i="46"/>
  <c r="B535" i="46"/>
  <c r="J537" i="46" l="1"/>
  <c r="A537" i="46"/>
  <c r="B536" i="46"/>
  <c r="J538" i="46" l="1"/>
  <c r="A538" i="46"/>
  <c r="B537" i="46"/>
  <c r="J539" i="46" l="1"/>
  <c r="A539" i="46"/>
  <c r="B538" i="46"/>
  <c r="J540" i="46" l="1"/>
  <c r="A540" i="46"/>
  <c r="B539" i="46"/>
  <c r="J541" i="46" l="1"/>
  <c r="A541" i="46"/>
  <c r="B540" i="46"/>
  <c r="J542" i="46" l="1"/>
  <c r="A542" i="46"/>
  <c r="B541" i="46"/>
  <c r="J543" i="46" l="1"/>
  <c r="A543" i="46"/>
  <c r="B542" i="46"/>
  <c r="J544" i="46" l="1"/>
  <c r="A544" i="46"/>
  <c r="B543" i="46"/>
  <c r="J545" i="46" l="1"/>
  <c r="A545" i="46"/>
  <c r="B544" i="46"/>
  <c r="J546" i="46" l="1"/>
  <c r="A546" i="46"/>
  <c r="B545" i="46"/>
  <c r="J547" i="46" l="1"/>
  <c r="A547" i="46"/>
  <c r="B546" i="46"/>
  <c r="J548" i="46" l="1"/>
  <c r="A548" i="46"/>
  <c r="B547" i="46"/>
  <c r="J549" i="46" l="1"/>
  <c r="A549" i="46"/>
  <c r="B548" i="46"/>
  <c r="J550" i="46" l="1"/>
  <c r="A550" i="46"/>
  <c r="B549" i="46"/>
  <c r="J551" i="46" l="1"/>
  <c r="A551"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197" i="45"/>
  <c r="H198" i="45" s="1"/>
  <c r="C535" i="46" s="1"/>
  <c r="C534" i="46"/>
  <c r="H199" i="45" l="1"/>
  <c r="H200" i="45" l="1"/>
  <c r="C536" i="46"/>
  <c r="C537" i="46"/>
  <c r="H201" i="45" l="1"/>
  <c r="H202" i="45" l="1"/>
  <c r="C538" i="46"/>
  <c r="C539" i="46"/>
  <c r="H203" i="45" l="1"/>
  <c r="H204" i="45" l="1"/>
  <c r="C540" i="46"/>
  <c r="C541" i="46"/>
  <c r="H207" i="45" l="1"/>
  <c r="H208" i="45" l="1"/>
  <c r="H209" i="45" l="1"/>
  <c r="H210" i="45" l="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C223" i="46" s="1"/>
  <c r="C13" i="46"/>
  <c r="C868" i="46"/>
  <c r="C181" i="46"/>
  <c r="C863" i="46"/>
  <c r="C159" i="46"/>
  <c r="C566" i="46"/>
  <c r="C772" i="46"/>
  <c r="C951" i="46"/>
  <c r="C267" i="46"/>
  <c r="C722" i="46"/>
  <c r="C798" i="46"/>
  <c r="C51" i="46"/>
  <c r="C79" i="46"/>
  <c r="C202" i="46"/>
  <c r="C620" i="46"/>
  <c r="C961" i="46"/>
  <c r="C205" i="46"/>
  <c r="C625" i="46"/>
  <c r="C628" i="46"/>
  <c r="C81" i="46"/>
  <c r="C277" i="46"/>
  <c r="C751" i="46"/>
  <c r="C871" i="46"/>
  <c r="C130" i="46"/>
  <c r="C588" i="46"/>
  <c r="C608" i="46"/>
  <c r="C977" i="46"/>
  <c r="C341" i="46"/>
  <c r="C632" i="46"/>
  <c r="C947" i="46"/>
  <c r="C171" i="46"/>
  <c r="C626" i="46"/>
  <c r="C688" i="46"/>
  <c r="C40" i="46"/>
  <c r="C219" i="46"/>
  <c r="C680" i="46"/>
  <c r="C975" i="46"/>
  <c r="C897" i="46"/>
  <c r="C343" i="46"/>
  <c r="C941" i="46"/>
  <c r="C570" i="46"/>
  <c r="C985" i="46"/>
  <c r="C764" i="46"/>
  <c r="C658" i="46"/>
  <c r="C75" i="46"/>
  <c r="C560" i="46"/>
  <c r="C934" i="46"/>
  <c r="C348" i="46"/>
  <c r="C910" i="46"/>
  <c r="C920" i="46"/>
  <c r="C890" i="46"/>
  <c r="C666" i="46"/>
  <c r="C284" i="46"/>
  <c r="C33" i="46"/>
  <c r="C76" i="46"/>
  <c r="C646" i="46"/>
  <c r="C594" i="46"/>
  <c r="C272" i="46"/>
  <c r="C748" i="46"/>
  <c r="C96" i="46"/>
  <c r="C293" i="46"/>
  <c r="C645" i="46"/>
  <c r="C909" i="46"/>
  <c r="C258" i="46"/>
  <c r="C562" i="46"/>
  <c r="C827" i="46"/>
  <c r="C990" i="46"/>
  <c r="C316" i="46"/>
  <c r="C778" i="46"/>
  <c r="C867" i="46"/>
  <c r="C155" i="46"/>
  <c r="C621" i="46"/>
  <c r="C805" i="46"/>
  <c r="C191" i="46"/>
  <c r="C670" i="46"/>
  <c r="C902" i="46"/>
  <c r="C241" i="46"/>
  <c r="C326" i="46"/>
  <c r="C810" i="46"/>
  <c r="C17" i="46"/>
  <c r="C133" i="46"/>
  <c r="C636" i="46"/>
  <c r="C850" i="46"/>
  <c r="C123" i="46"/>
  <c r="C629" i="46"/>
  <c r="C725" i="46"/>
  <c r="C74" i="46"/>
  <c r="C297" i="46"/>
  <c r="C324" i="46"/>
  <c r="C590" i="46"/>
  <c r="C656" i="46"/>
  <c r="C105" i="46"/>
  <c r="C235" i="46"/>
  <c r="C584" i="46"/>
  <c r="C893" i="46"/>
  <c r="C201" i="46"/>
  <c r="C749" i="46"/>
  <c r="C825" i="46"/>
  <c r="C148" i="46"/>
  <c r="C627" i="46"/>
  <c r="C288" i="46"/>
  <c r="C761" i="46"/>
  <c r="C952" i="46"/>
  <c r="C198" i="46"/>
  <c r="C563" i="46"/>
  <c r="C41" i="46"/>
  <c r="C553" i="46"/>
  <c r="C750" i="46"/>
  <c r="C989" i="46"/>
  <c r="C262" i="46"/>
  <c r="C648" i="46"/>
  <c r="C918" i="46"/>
  <c r="C114" i="46"/>
  <c r="C333" i="46"/>
  <c r="C698" i="46"/>
  <c r="C912" i="46"/>
  <c r="C839" i="46"/>
  <c r="C715" i="46"/>
  <c r="C186" i="46"/>
  <c r="C742" i="46"/>
  <c r="C242" i="46"/>
  <c r="C227" i="46"/>
  <c r="C799" i="46"/>
  <c r="C780" i="46"/>
  <c r="C609" i="46"/>
  <c r="C687" i="46"/>
  <c r="C714" i="46"/>
  <c r="C875" i="46"/>
  <c r="C976" i="46"/>
  <c r="C340" i="46"/>
  <c r="C792" i="46"/>
  <c r="C937" i="46"/>
  <c r="C208" i="46"/>
  <c r="C612" i="46"/>
  <c r="C891" i="46"/>
  <c r="C125" i="46"/>
  <c r="C551" i="46"/>
  <c r="C668" i="46"/>
  <c r="C314" i="46"/>
  <c r="C548" i="46"/>
  <c r="C889" i="46"/>
  <c r="C168" i="46"/>
  <c r="C549" i="46"/>
  <c r="C713" i="46"/>
  <c r="C881" i="46"/>
  <c r="C251" i="46"/>
  <c r="C649" i="46"/>
  <c r="C936" i="46"/>
  <c r="C30" i="46"/>
  <c r="C582" i="46"/>
  <c r="C837" i="46"/>
  <c r="C815" i="46"/>
  <c r="C194" i="46"/>
  <c r="C740" i="46"/>
  <c r="C888" i="46"/>
  <c r="C102" i="46"/>
  <c r="C275" i="46"/>
  <c r="C705" i="46"/>
  <c r="C593" i="46"/>
  <c r="C794" i="46"/>
  <c r="C152" i="46"/>
  <c r="C633" i="46"/>
  <c r="C831" i="46"/>
  <c r="C886" i="46"/>
  <c r="C176" i="46"/>
  <c r="C755" i="46"/>
  <c r="C836" i="46"/>
  <c r="C157" i="46"/>
  <c r="C619" i="46"/>
  <c r="C779" i="46"/>
  <c r="C68" i="46"/>
  <c r="C70" i="46"/>
  <c r="C224" i="46"/>
  <c r="C756" i="46"/>
  <c r="C913" i="46"/>
  <c r="C259" i="46"/>
  <c r="C869" i="46"/>
  <c r="C142" i="46"/>
  <c r="C285" i="46"/>
  <c r="C787" i="46"/>
  <c r="C896" i="46"/>
  <c r="C254" i="46"/>
  <c r="C699" i="46"/>
  <c r="C820" i="46"/>
  <c r="C998" i="46"/>
  <c r="C265" i="46"/>
  <c r="C776" i="46"/>
  <c r="C544" i="46"/>
  <c r="C840" i="46"/>
  <c r="C144" i="46"/>
  <c r="C545" i="46"/>
  <c r="C830" i="46"/>
  <c r="C576" i="46"/>
  <c r="C247" i="46"/>
  <c r="C704" i="46"/>
  <c r="C927" i="46"/>
  <c r="C25" i="46"/>
  <c r="C338" i="46"/>
  <c r="C556" i="46"/>
  <c r="C634" i="46"/>
  <c r="C929" i="46"/>
  <c r="C225" i="46"/>
  <c r="C581" i="46"/>
  <c r="C939" i="46"/>
  <c r="C91" i="46"/>
  <c r="C344" i="46"/>
  <c r="C741" i="46"/>
  <c r="C759" i="46"/>
  <c r="C143" i="46"/>
  <c r="C559" i="46"/>
  <c r="C824" i="46"/>
  <c r="C915" i="46"/>
  <c r="C300" i="46"/>
  <c r="C739" i="46"/>
  <c r="C917" i="46"/>
  <c r="C240" i="46"/>
  <c r="C616" i="46"/>
  <c r="C813" i="46"/>
  <c r="C150" i="46"/>
  <c r="C271" i="46"/>
  <c r="C652" i="46"/>
  <c r="C943" i="46"/>
  <c r="C190" i="46"/>
  <c r="C664" i="46"/>
  <c r="C119" i="46"/>
  <c r="C305" i="46"/>
  <c r="C175" i="46"/>
  <c r="C106" i="46"/>
  <c r="C42" i="46"/>
  <c r="C618" i="46"/>
  <c r="C113" i="46"/>
  <c r="C967" i="46"/>
  <c r="C145" i="46"/>
  <c r="C631" i="46"/>
  <c r="C557" i="46"/>
  <c r="C131" i="46"/>
  <c r="C811" i="46"/>
  <c r="C906" i="46"/>
  <c r="C899" i="46"/>
  <c r="C650" i="46" l="1"/>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00" i="46" s="1"/>
  <c r="E300" i="46" s="1"/>
  <c r="D551" i="46" l="1"/>
  <c r="E551" i="46" s="1"/>
  <c r="D912" i="46"/>
  <c r="E912" i="46" s="1"/>
  <c r="D988" i="46"/>
  <c r="E988" i="46" s="1"/>
  <c r="D899" i="46"/>
  <c r="E899" i="46" s="1"/>
  <c r="D934" i="46"/>
  <c r="E934" i="46" s="1"/>
  <c r="D978" i="46"/>
  <c r="E978" i="46" s="1"/>
  <c r="D997" i="46"/>
  <c r="E997" i="46" s="1"/>
  <c r="D933" i="46"/>
  <c r="E933" i="46" s="1"/>
  <c r="D798" i="46"/>
  <c r="E798" i="46" s="1"/>
  <c r="D838" i="46"/>
  <c r="E838" i="46" s="1"/>
  <c r="D986" i="46"/>
  <c r="E986" i="46" s="1"/>
  <c r="D725" i="46"/>
  <c r="E725" i="46" s="1"/>
  <c r="D827" i="46"/>
  <c r="E827" i="46" s="1"/>
  <c r="D895" i="46"/>
  <c r="E895" i="46" s="1"/>
  <c r="D910" i="46"/>
  <c r="E910" i="46" s="1"/>
  <c r="D922" i="46"/>
  <c r="E922" i="46" s="1"/>
  <c r="D998" i="46"/>
  <c r="E998" i="46" s="1"/>
  <c r="D888" i="46"/>
  <c r="E888" i="46" s="1"/>
  <c r="D1001" i="46"/>
  <c r="E1001" i="46" s="1"/>
  <c r="D937" i="46"/>
  <c r="E937" i="46" s="1"/>
  <c r="D770" i="46"/>
  <c r="E770" i="46" s="1"/>
  <c r="D898" i="46"/>
  <c r="E898" i="46" s="1"/>
  <c r="D996" i="46"/>
  <c r="E996" i="46" s="1"/>
  <c r="D972" i="46"/>
  <c r="E972" i="46" s="1"/>
  <c r="D808" i="46"/>
  <c r="E808" i="46" s="1"/>
  <c r="D896" i="46"/>
  <c r="E896" i="46" s="1"/>
  <c r="D962" i="46"/>
  <c r="E962" i="46" s="1"/>
  <c r="D981" i="46"/>
  <c r="E981" i="46" s="1"/>
  <c r="D917" i="46"/>
  <c r="E917" i="46" s="1"/>
  <c r="D975" i="46"/>
  <c r="E975" i="46" s="1"/>
  <c r="D726" i="46"/>
  <c r="E726" i="46" s="1"/>
  <c r="D926" i="46"/>
  <c r="E926" i="46" s="1"/>
  <c r="D903" i="46"/>
  <c r="E903" i="46" s="1"/>
  <c r="D941" i="46"/>
  <c r="E941" i="46" s="1"/>
  <c r="D762" i="46"/>
  <c r="E762" i="46" s="1"/>
  <c r="D992" i="46"/>
  <c r="E992" i="46" s="1"/>
  <c r="D1000" i="46"/>
  <c r="E1000" i="46" s="1"/>
  <c r="D946" i="46"/>
  <c r="E946" i="46" s="1"/>
  <c r="D909" i="46"/>
  <c r="E909" i="46" s="1"/>
  <c r="D625" i="46"/>
  <c r="E625" i="46" s="1"/>
  <c r="D892" i="46"/>
  <c r="E892" i="46" s="1"/>
  <c r="D782" i="46"/>
  <c r="E782" i="46" s="1"/>
  <c r="D973" i="46"/>
  <c r="E973" i="46" s="1"/>
  <c r="D844" i="46"/>
  <c r="E844" i="46" s="1"/>
  <c r="D928" i="46"/>
  <c r="E928" i="46" s="1"/>
  <c r="D824" i="46"/>
  <c r="E824" i="46" s="1"/>
  <c r="D920" i="46"/>
  <c r="E920" i="46" s="1"/>
  <c r="D932" i="46"/>
  <c r="E932" i="46" s="1"/>
  <c r="D914" i="46"/>
  <c r="E914" i="46" s="1"/>
  <c r="D965" i="46"/>
  <c r="E965" i="46" s="1"/>
  <c r="D852" i="46"/>
  <c r="E852" i="46" s="1"/>
  <c r="D885" i="46"/>
  <c r="E885" i="46" s="1"/>
  <c r="D687" i="46"/>
  <c r="E687" i="46" s="1"/>
  <c r="D856" i="46"/>
  <c r="E856" i="46" s="1"/>
  <c r="D956" i="46"/>
  <c r="E956" i="46" s="1"/>
  <c r="D872" i="46"/>
  <c r="E872" i="46" s="1"/>
  <c r="D977" i="46"/>
  <c r="E977" i="46" s="1"/>
  <c r="D919" i="46"/>
  <c r="E919" i="46" s="1"/>
  <c r="D944" i="46"/>
  <c r="E944" i="46" s="1"/>
  <c r="D936" i="46"/>
  <c r="E936" i="46" s="1"/>
  <c r="D930" i="46"/>
  <c r="E930" i="46" s="1"/>
  <c r="D884" i="46"/>
  <c r="E884" i="46" s="1"/>
  <c r="D642" i="46"/>
  <c r="E642" i="46" s="1"/>
  <c r="D990" i="46"/>
  <c r="E990" i="46" s="1"/>
  <c r="D1002" i="46"/>
  <c r="E1002" i="46" s="1"/>
  <c r="D863" i="46"/>
  <c r="E863" i="46" s="1"/>
  <c r="D916" i="46"/>
  <c r="E916" i="46" s="1"/>
  <c r="D815" i="46"/>
  <c r="E815" i="46" s="1"/>
  <c r="D945" i="46"/>
  <c r="E945" i="46" s="1"/>
  <c r="D843" i="46"/>
  <c r="E843" i="46" s="1"/>
  <c r="D829" i="46"/>
  <c r="E829" i="46" s="1"/>
  <c r="D587" i="46"/>
  <c r="E587" i="46" s="1"/>
  <c r="D705" i="46"/>
  <c r="E705" i="46" s="1"/>
  <c r="D734" i="46"/>
  <c r="E734" i="46" s="1"/>
  <c r="D971" i="46"/>
  <c r="E971" i="46" s="1"/>
  <c r="D915" i="46"/>
  <c r="E915" i="46" s="1"/>
  <c r="D812" i="46"/>
  <c r="E812" i="46" s="1"/>
  <c r="D881" i="46"/>
  <c r="E881" i="46" s="1"/>
  <c r="D825" i="46"/>
  <c r="E825" i="46" s="1"/>
  <c r="D753" i="46"/>
  <c r="E753" i="46" s="1"/>
  <c r="D894" i="46"/>
  <c r="E894" i="46" s="1"/>
  <c r="D834" i="46"/>
  <c r="E834" i="46" s="1"/>
  <c r="D689" i="46"/>
  <c r="E689" i="46" s="1"/>
  <c r="D714" i="46"/>
  <c r="E714" i="46" s="1"/>
  <c r="D638" i="46"/>
  <c r="E638" i="46" s="1"/>
  <c r="D635" i="46"/>
  <c r="E635" i="46" s="1"/>
  <c r="D887" i="46"/>
  <c r="E887" i="46" s="1"/>
  <c r="D761" i="46"/>
  <c r="E761" i="46" s="1"/>
  <c r="D955" i="46"/>
  <c r="E955" i="46" s="1"/>
  <c r="D911" i="46"/>
  <c r="E911" i="46" s="1"/>
  <c r="D802" i="46"/>
  <c r="E802" i="46" s="1"/>
  <c r="D877" i="46"/>
  <c r="E877" i="46" s="1"/>
  <c r="D821" i="46"/>
  <c r="E821" i="46" s="1"/>
  <c r="D721" i="46"/>
  <c r="E721" i="46" s="1"/>
  <c r="D890" i="46"/>
  <c r="E890" i="46" s="1"/>
  <c r="D830" i="46"/>
  <c r="E830" i="46" s="1"/>
  <c r="D657" i="46"/>
  <c r="E657" i="46" s="1"/>
  <c r="D706" i="46"/>
  <c r="E706" i="46" s="1"/>
  <c r="D634" i="46"/>
  <c r="E634" i="46" s="1"/>
  <c r="D627" i="46"/>
  <c r="E627" i="46" s="1"/>
  <c r="D588" i="46"/>
  <c r="E588" i="46" s="1"/>
  <c r="D836" i="46"/>
  <c r="E836" i="46" s="1"/>
  <c r="D855" i="46"/>
  <c r="E855" i="46" s="1"/>
  <c r="D754" i="46"/>
  <c r="E754" i="46" s="1"/>
  <c r="D951" i="46"/>
  <c r="E951" i="46" s="1"/>
  <c r="D907" i="46"/>
  <c r="E907" i="46" s="1"/>
  <c r="D789" i="46"/>
  <c r="E789" i="46" s="1"/>
  <c r="D861" i="46"/>
  <c r="E861" i="46" s="1"/>
  <c r="D817" i="46"/>
  <c r="E817" i="46" s="1"/>
  <c r="D713" i="46"/>
  <c r="E713" i="46" s="1"/>
  <c r="D886" i="46"/>
  <c r="E886" i="46" s="1"/>
  <c r="D826" i="46"/>
  <c r="E826" i="46" s="1"/>
  <c r="D693" i="46"/>
  <c r="E693" i="46" s="1"/>
  <c r="D702" i="46"/>
  <c r="E702" i="46" s="1"/>
  <c r="D618" i="46"/>
  <c r="E618" i="46" s="1"/>
  <c r="D623" i="46"/>
  <c r="E623" i="46" s="1"/>
  <c r="D433" i="46"/>
  <c r="E433" i="46" s="1"/>
  <c r="D848" i="46"/>
  <c r="E848" i="46" s="1"/>
  <c r="D1003" i="46"/>
  <c r="E1003" i="46" s="1"/>
  <c r="D947" i="46"/>
  <c r="E947" i="46" s="1"/>
  <c r="D876" i="46"/>
  <c r="E876" i="46" s="1"/>
  <c r="H876" i="46" s="1"/>
  <c r="D786" i="46"/>
  <c r="E786" i="46" s="1"/>
  <c r="D857" i="46"/>
  <c r="E857" i="46" s="1"/>
  <c r="F857" i="46" s="1"/>
  <c r="G857" i="46" s="1"/>
  <c r="D813" i="46"/>
  <c r="E813" i="46" s="1"/>
  <c r="D681" i="46"/>
  <c r="E681" i="46" s="1"/>
  <c r="H681" i="46" s="1"/>
  <c r="D870" i="46"/>
  <c r="E870" i="46" s="1"/>
  <c r="D806" i="46"/>
  <c r="E806" i="46" s="1"/>
  <c r="H806" i="46" s="1"/>
  <c r="D645" i="46"/>
  <c r="E645" i="46" s="1"/>
  <c r="H645" i="46" s="1"/>
  <c r="D682" i="46"/>
  <c r="E682" i="46" s="1"/>
  <c r="H682" i="46" s="1"/>
  <c r="D611" i="46"/>
  <c r="E611" i="46" s="1"/>
  <c r="H611" i="46" s="1"/>
  <c r="D619" i="46"/>
  <c r="E619" i="46" s="1"/>
  <c r="H619" i="46" s="1"/>
  <c r="D345" i="46"/>
  <c r="E345" i="46" s="1"/>
  <c r="D969" i="46"/>
  <c r="E969" i="46" s="1"/>
  <c r="F969" i="46" s="1"/>
  <c r="G969" i="46" s="1"/>
  <c r="D913" i="46"/>
  <c r="E913" i="46" s="1"/>
  <c r="F913" i="46" s="1"/>
  <c r="G913" i="46" s="1"/>
  <c r="D820" i="46"/>
  <c r="E820" i="46" s="1"/>
  <c r="H820" i="46" s="1"/>
  <c r="D839" i="46"/>
  <c r="E839" i="46" s="1"/>
  <c r="D987" i="46"/>
  <c r="E987" i="46" s="1"/>
  <c r="H987" i="46" s="1"/>
  <c r="D943" i="46"/>
  <c r="E943" i="46" s="1"/>
  <c r="D867" i="46"/>
  <c r="E867" i="46" s="1"/>
  <c r="F867" i="46" s="1"/>
  <c r="G867" i="46" s="1"/>
  <c r="D777" i="46"/>
  <c r="E777" i="46" s="1"/>
  <c r="D853" i="46"/>
  <c r="E853" i="46" s="1"/>
  <c r="F853" i="46" s="1"/>
  <c r="G853" i="46" s="1"/>
  <c r="D785" i="46"/>
  <c r="E785" i="46" s="1"/>
  <c r="H785" i="46" s="1"/>
  <c r="D653" i="46"/>
  <c r="E653" i="46" s="1"/>
  <c r="H653" i="46" s="1"/>
  <c r="D866" i="46"/>
  <c r="E866" i="46" s="1"/>
  <c r="D790" i="46"/>
  <c r="E790" i="46" s="1"/>
  <c r="H790" i="46" s="1"/>
  <c r="D606" i="46"/>
  <c r="E606" i="46" s="1"/>
  <c r="H606" i="46" s="1"/>
  <c r="D674" i="46"/>
  <c r="E674" i="46" s="1"/>
  <c r="H674" i="46" s="1"/>
  <c r="D590" i="46"/>
  <c r="E590" i="46" s="1"/>
  <c r="D728" i="46"/>
  <c r="E728" i="46" s="1"/>
  <c r="F728" i="46" s="1"/>
  <c r="G728" i="46" s="1"/>
  <c r="D340" i="46"/>
  <c r="E340" i="46" s="1"/>
  <c r="H340" i="46" s="1"/>
  <c r="D750" i="46"/>
  <c r="E750" i="46" s="1"/>
  <c r="H750" i="46" s="1"/>
  <c r="D832" i="46"/>
  <c r="E832" i="46" s="1"/>
  <c r="H832" i="46" s="1"/>
  <c r="D983" i="46"/>
  <c r="E983" i="46" s="1"/>
  <c r="H983" i="46" s="1"/>
  <c r="D939" i="46"/>
  <c r="E939" i="46" s="1"/>
  <c r="D860" i="46"/>
  <c r="E860" i="46" s="1"/>
  <c r="F860" i="46" s="1"/>
  <c r="G860" i="46" s="1"/>
  <c r="D610" i="46"/>
  <c r="E610" i="46" s="1"/>
  <c r="D849" i="46"/>
  <c r="E849" i="46" s="1"/>
  <c r="F849" i="46" s="1"/>
  <c r="G849" i="46" s="1"/>
  <c r="D778" i="46"/>
  <c r="E778" i="46" s="1"/>
  <c r="F778" i="46" s="1"/>
  <c r="G778" i="46" s="1"/>
  <c r="D633" i="46"/>
  <c r="E633" i="46" s="1"/>
  <c r="H633" i="46" s="1"/>
  <c r="D862" i="46"/>
  <c r="E862" i="46" s="1"/>
  <c r="H862" i="46" s="1"/>
  <c r="D781" i="46"/>
  <c r="E781" i="46" s="1"/>
  <c r="F781" i="46" s="1"/>
  <c r="G781" i="46" s="1"/>
  <c r="D697" i="46"/>
  <c r="E697" i="46" s="1"/>
  <c r="D670" i="46"/>
  <c r="E670" i="46" s="1"/>
  <c r="H670" i="46" s="1"/>
  <c r="D803" i="46"/>
  <c r="E803" i="46" s="1"/>
  <c r="H803" i="46" s="1"/>
  <c r="D534" i="46"/>
  <c r="E534" i="46" s="1"/>
  <c r="H534" i="46" s="1"/>
  <c r="D276" i="46"/>
  <c r="E276" i="46" s="1"/>
  <c r="H276" i="46" s="1"/>
  <c r="D900" i="46"/>
  <c r="E900" i="46" s="1"/>
  <c r="H900" i="46" s="1"/>
  <c r="D897" i="46"/>
  <c r="E897" i="46" s="1"/>
  <c r="H897" i="46" s="1"/>
  <c r="D741" i="46"/>
  <c r="E741" i="46" s="1"/>
  <c r="F741" i="46" s="1"/>
  <c r="G741" i="46" s="1"/>
  <c r="D918" i="46"/>
  <c r="E918" i="46" s="1"/>
  <c r="H918" i="46" s="1"/>
  <c r="D847" i="46"/>
  <c r="E847" i="46" s="1"/>
  <c r="H847" i="46" s="1"/>
  <c r="D629" i="46"/>
  <c r="E629" i="46" s="1"/>
  <c r="H629" i="46" s="1"/>
  <c r="D949" i="46"/>
  <c r="E949" i="46" s="1"/>
  <c r="H949" i="46" s="1"/>
  <c r="D891" i="46"/>
  <c r="E891" i="46" s="1"/>
  <c r="D673" i="46"/>
  <c r="E673" i="46" s="1"/>
  <c r="H673" i="46" s="1"/>
  <c r="D823" i="46"/>
  <c r="E823" i="46" s="1"/>
  <c r="H823" i="46" s="1"/>
  <c r="D979" i="46"/>
  <c r="E979" i="46" s="1"/>
  <c r="H979" i="46" s="1"/>
  <c r="D923" i="46"/>
  <c r="E923" i="46" s="1"/>
  <c r="D851" i="46"/>
  <c r="E851" i="46" s="1"/>
  <c r="H851" i="46" s="1"/>
  <c r="D889" i="46"/>
  <c r="E889" i="46" s="1"/>
  <c r="F889" i="46" s="1"/>
  <c r="G889" i="46" s="1"/>
  <c r="D845" i="46"/>
  <c r="E845" i="46" s="1"/>
  <c r="D769" i="46"/>
  <c r="E769" i="46" s="1"/>
  <c r="D902" i="46"/>
  <c r="E902" i="46" s="1"/>
  <c r="F902" i="46" s="1"/>
  <c r="G902" i="46" s="1"/>
  <c r="D858" i="46"/>
  <c r="E858" i="46" s="1"/>
  <c r="F858" i="46" s="1"/>
  <c r="G858" i="46" s="1"/>
  <c r="D742" i="46"/>
  <c r="E742" i="46" s="1"/>
  <c r="H742" i="46" s="1"/>
  <c r="D641" i="46"/>
  <c r="E641" i="46" s="1"/>
  <c r="H641" i="46" s="1"/>
  <c r="D650" i="46"/>
  <c r="E650" i="46" s="1"/>
  <c r="H650" i="46" s="1"/>
  <c r="D767" i="46"/>
  <c r="E767" i="46" s="1"/>
  <c r="F767" i="46" s="1"/>
  <c r="G767" i="46" s="1"/>
  <c r="D591" i="46"/>
  <c r="E591" i="46" s="1"/>
  <c r="H591" i="46" s="1"/>
  <c r="D194" i="46"/>
  <c r="E194" i="46" s="1"/>
  <c r="H194" i="46" s="1"/>
  <c r="D822" i="46"/>
  <c r="E822" i="46" s="1"/>
  <c r="F822" i="46" s="1"/>
  <c r="G822" i="46" s="1"/>
  <c r="D745" i="46"/>
  <c r="E745" i="46" s="1"/>
  <c r="H745" i="46" s="1"/>
  <c r="D763" i="46"/>
  <c r="E763" i="46" s="1"/>
  <c r="F763" i="46" s="1"/>
  <c r="G763" i="46" s="1"/>
  <c r="D696" i="46"/>
  <c r="E696" i="46" s="1"/>
  <c r="H696" i="46" s="1"/>
  <c r="D506" i="46"/>
  <c r="E506" i="46" s="1"/>
  <c r="H506" i="46" s="1"/>
  <c r="D215" i="46"/>
  <c r="E215" i="46" s="1"/>
  <c r="D766" i="46"/>
  <c r="E766" i="46" s="1"/>
  <c r="H766" i="46" s="1"/>
  <c r="D974" i="46"/>
  <c r="E974" i="46" s="1"/>
  <c r="D940" i="46"/>
  <c r="E940" i="46" s="1"/>
  <c r="H940" i="46" s="1"/>
  <c r="D970" i="46"/>
  <c r="E970" i="46" s="1"/>
  <c r="D984" i="46"/>
  <c r="E984" i="46" s="1"/>
  <c r="F984" i="46" s="1"/>
  <c r="G984" i="46" s="1"/>
  <c r="D982" i="46"/>
  <c r="E982" i="46" s="1"/>
  <c r="F982" i="46" s="1"/>
  <c r="G982" i="46" s="1"/>
  <c r="D980" i="46"/>
  <c r="E980" i="46" s="1"/>
  <c r="F980" i="46" s="1"/>
  <c r="G980" i="46" s="1"/>
  <c r="D840" i="46"/>
  <c r="E840" i="46" s="1"/>
  <c r="F840" i="46" s="1"/>
  <c r="G840" i="46" s="1"/>
  <c r="D905" i="46"/>
  <c r="E905" i="46" s="1"/>
  <c r="F905" i="46" s="1"/>
  <c r="G905" i="46" s="1"/>
  <c r="D993" i="46"/>
  <c r="E993" i="46" s="1"/>
  <c r="D961" i="46"/>
  <c r="E961" i="46" s="1"/>
  <c r="F961" i="46" s="1"/>
  <c r="G961" i="46" s="1"/>
  <c r="D929" i="46"/>
  <c r="E929" i="46" s="1"/>
  <c r="F929" i="46" s="1"/>
  <c r="G929" i="46" s="1"/>
  <c r="D875" i="46"/>
  <c r="E875" i="46" s="1"/>
  <c r="F875" i="46" s="1"/>
  <c r="G875" i="46" s="1"/>
  <c r="D811" i="46"/>
  <c r="E811" i="46" s="1"/>
  <c r="F811" i="46" s="1"/>
  <c r="G811" i="46" s="1"/>
  <c r="D880" i="46"/>
  <c r="E880" i="46" s="1"/>
  <c r="H880" i="46" s="1"/>
  <c r="D816" i="46"/>
  <c r="E816" i="46" s="1"/>
  <c r="F816" i="46" s="1"/>
  <c r="G816" i="46" s="1"/>
  <c r="D999" i="46"/>
  <c r="E999" i="46" s="1"/>
  <c r="H999" i="46" s="1"/>
  <c r="D967" i="46"/>
  <c r="E967" i="46" s="1"/>
  <c r="F967" i="46" s="1"/>
  <c r="G967" i="46" s="1"/>
  <c r="D935" i="46"/>
  <c r="E935" i="46" s="1"/>
  <c r="H935" i="46" s="1"/>
  <c r="D904" i="46"/>
  <c r="E904" i="46" s="1"/>
  <c r="D835" i="46"/>
  <c r="E835" i="46" s="1"/>
  <c r="F835" i="46" s="1"/>
  <c r="G835" i="46" s="1"/>
  <c r="D773" i="46"/>
  <c r="E773" i="46" s="1"/>
  <c r="H773" i="46" s="1"/>
  <c r="D873" i="46"/>
  <c r="E873" i="46" s="1"/>
  <c r="H873" i="46" s="1"/>
  <c r="D841" i="46"/>
  <c r="E841" i="46" s="1"/>
  <c r="H841" i="46" s="1"/>
  <c r="D809" i="46"/>
  <c r="E809" i="46" s="1"/>
  <c r="F809" i="46" s="1"/>
  <c r="G809" i="46" s="1"/>
  <c r="D746" i="46"/>
  <c r="E746" i="46" s="1"/>
  <c r="H746" i="46" s="1"/>
  <c r="D717" i="46"/>
  <c r="E717" i="46" s="1"/>
  <c r="H717" i="46" s="1"/>
  <c r="D882" i="46"/>
  <c r="E882" i="46" s="1"/>
  <c r="D850" i="46"/>
  <c r="E850" i="46" s="1"/>
  <c r="F850" i="46" s="1"/>
  <c r="G850" i="46" s="1"/>
  <c r="D818" i="46"/>
  <c r="E818" i="46" s="1"/>
  <c r="F818" i="46" s="1"/>
  <c r="G818" i="46" s="1"/>
  <c r="D765" i="46"/>
  <c r="E765" i="46" s="1"/>
  <c r="F765" i="46" s="1"/>
  <c r="G765" i="46" s="1"/>
  <c r="D649" i="46"/>
  <c r="E649" i="46" s="1"/>
  <c r="D738" i="46"/>
  <c r="E738" i="46" s="1"/>
  <c r="F738" i="46" s="1"/>
  <c r="G738" i="46" s="1"/>
  <c r="D669" i="46"/>
  <c r="E669" i="46" s="1"/>
  <c r="H669" i="46" s="1"/>
  <c r="D694" i="46"/>
  <c r="E694" i="46" s="1"/>
  <c r="F694" i="46" s="1"/>
  <c r="G694" i="46" s="1"/>
  <c r="D662" i="46"/>
  <c r="E662" i="46" s="1"/>
  <c r="H662" i="46" s="1"/>
  <c r="D630" i="46"/>
  <c r="E630" i="46" s="1"/>
  <c r="H630" i="46" s="1"/>
  <c r="D795" i="46"/>
  <c r="E795" i="46" s="1"/>
  <c r="D755" i="46"/>
  <c r="E755" i="46" s="1"/>
  <c r="F755" i="46" s="1"/>
  <c r="G755" i="46" s="1"/>
  <c r="D655" i="46"/>
  <c r="E655" i="46" s="1"/>
  <c r="D594" i="46"/>
  <c r="E594" i="46" s="1"/>
  <c r="H594" i="46" s="1"/>
  <c r="D664" i="46"/>
  <c r="E664" i="46" s="1"/>
  <c r="D502" i="46"/>
  <c r="E502" i="46" s="1"/>
  <c r="H502" i="46" s="1"/>
  <c r="D431" i="46"/>
  <c r="E431" i="46" s="1"/>
  <c r="H431" i="46" s="1"/>
  <c r="D617" i="46"/>
  <c r="E617" i="46" s="1"/>
  <c r="H617" i="46" s="1"/>
  <c r="D453" i="46"/>
  <c r="E453" i="46" s="1"/>
  <c r="D287" i="46"/>
  <c r="E287" i="46" s="1"/>
  <c r="H287" i="46" s="1"/>
  <c r="D277" i="46"/>
  <c r="E277" i="46" s="1"/>
  <c r="D77" i="46"/>
  <c r="E77" i="46" s="1"/>
  <c r="H77" i="46" s="1"/>
  <c r="D854" i="46"/>
  <c r="E854" i="46" s="1"/>
  <c r="F854" i="46" s="1"/>
  <c r="G854" i="46" s="1"/>
  <c r="D774" i="46"/>
  <c r="E774" i="46" s="1"/>
  <c r="F774" i="46" s="1"/>
  <c r="G774" i="46" s="1"/>
  <c r="D701" i="46"/>
  <c r="E701" i="46" s="1"/>
  <c r="H701" i="46" s="1"/>
  <c r="D666" i="46"/>
  <c r="E666" i="46" s="1"/>
  <c r="H666" i="46" s="1"/>
  <c r="D505" i="46"/>
  <c r="E505" i="46" s="1"/>
  <c r="D317" i="46"/>
  <c r="E317" i="46" s="1"/>
  <c r="H317" i="46" s="1"/>
  <c r="D958" i="46"/>
  <c r="E958" i="46" s="1"/>
  <c r="D924" i="46"/>
  <c r="E924" i="46" s="1"/>
  <c r="F924" i="46" s="1"/>
  <c r="G924" i="46" s="1"/>
  <c r="D954" i="46"/>
  <c r="E954" i="46" s="1"/>
  <c r="F954" i="46" s="1"/>
  <c r="G954" i="46" s="1"/>
  <c r="D968" i="46"/>
  <c r="E968" i="46" s="1"/>
  <c r="F968" i="46" s="1"/>
  <c r="G968" i="46" s="1"/>
  <c r="D966" i="46"/>
  <c r="E966" i="46" s="1"/>
  <c r="H966" i="46" s="1"/>
  <c r="D964" i="46"/>
  <c r="E964" i="46" s="1"/>
  <c r="F964" i="46" s="1"/>
  <c r="G964" i="46" s="1"/>
  <c r="D831" i="46"/>
  <c r="E831" i="46" s="1"/>
  <c r="D893" i="46"/>
  <c r="E893" i="46" s="1"/>
  <c r="H893" i="46" s="1"/>
  <c r="D989" i="46"/>
  <c r="E989" i="46" s="1"/>
  <c r="H989" i="46" s="1"/>
  <c r="D957" i="46"/>
  <c r="E957" i="46" s="1"/>
  <c r="F957" i="46" s="1"/>
  <c r="G957" i="46" s="1"/>
  <c r="D925" i="46"/>
  <c r="E925" i="46" s="1"/>
  <c r="F925" i="46" s="1"/>
  <c r="G925" i="46" s="1"/>
  <c r="D868" i="46"/>
  <c r="E868" i="46" s="1"/>
  <c r="H868" i="46" s="1"/>
  <c r="D793" i="46"/>
  <c r="E793" i="46" s="1"/>
  <c r="F793" i="46" s="1"/>
  <c r="G793" i="46" s="1"/>
  <c r="D871" i="46"/>
  <c r="E871" i="46" s="1"/>
  <c r="F871" i="46" s="1"/>
  <c r="G871" i="46" s="1"/>
  <c r="D807" i="46"/>
  <c r="E807" i="46" s="1"/>
  <c r="D995" i="46"/>
  <c r="E995" i="46" s="1"/>
  <c r="H995" i="46" s="1"/>
  <c r="D963" i="46"/>
  <c r="E963" i="46" s="1"/>
  <c r="H963" i="46" s="1"/>
  <c r="D931" i="46"/>
  <c r="E931" i="46" s="1"/>
  <c r="H931" i="46" s="1"/>
  <c r="D901" i="46"/>
  <c r="E901" i="46" s="1"/>
  <c r="H901" i="46" s="1"/>
  <c r="D828" i="46"/>
  <c r="E828" i="46" s="1"/>
  <c r="H828" i="46" s="1"/>
  <c r="D709" i="46"/>
  <c r="E709" i="46" s="1"/>
  <c r="F709" i="46" s="1"/>
  <c r="G709" i="46" s="1"/>
  <c r="D869" i="46"/>
  <c r="E869" i="46" s="1"/>
  <c r="F869" i="46" s="1"/>
  <c r="G869" i="46" s="1"/>
  <c r="D837" i="46"/>
  <c r="E837" i="46" s="1"/>
  <c r="D801" i="46"/>
  <c r="E801" i="46" s="1"/>
  <c r="F801" i="46" s="1"/>
  <c r="G801" i="46" s="1"/>
  <c r="D737" i="46"/>
  <c r="E737" i="46" s="1"/>
  <c r="F737" i="46" s="1"/>
  <c r="G737" i="46" s="1"/>
  <c r="D685" i="46"/>
  <c r="E685" i="46" s="1"/>
  <c r="H685" i="46" s="1"/>
  <c r="D878" i="46"/>
  <c r="E878" i="46" s="1"/>
  <c r="F878" i="46" s="1"/>
  <c r="G878" i="46" s="1"/>
  <c r="D846" i="46"/>
  <c r="E846" i="46" s="1"/>
  <c r="F846" i="46" s="1"/>
  <c r="G846" i="46" s="1"/>
  <c r="D814" i="46"/>
  <c r="E814" i="46" s="1"/>
  <c r="F814" i="46" s="1"/>
  <c r="G814" i="46" s="1"/>
  <c r="D758" i="46"/>
  <c r="E758" i="46" s="1"/>
  <c r="H758" i="46" s="1"/>
  <c r="D637" i="46"/>
  <c r="E637" i="46" s="1"/>
  <c r="H637" i="46" s="1"/>
  <c r="D729" i="46"/>
  <c r="E729" i="46" s="1"/>
  <c r="F729" i="46" s="1"/>
  <c r="G729" i="46" s="1"/>
  <c r="D615" i="46"/>
  <c r="E615" i="46" s="1"/>
  <c r="H615" i="46" s="1"/>
  <c r="D690" i="46"/>
  <c r="E690" i="46" s="1"/>
  <c r="H690" i="46" s="1"/>
  <c r="D658" i="46"/>
  <c r="E658" i="46" s="1"/>
  <c r="H658" i="46" s="1"/>
  <c r="D626" i="46"/>
  <c r="E626" i="46" s="1"/>
  <c r="H626" i="46" s="1"/>
  <c r="D791" i="46"/>
  <c r="E791" i="46" s="1"/>
  <c r="H791" i="46" s="1"/>
  <c r="D751" i="46"/>
  <c r="E751" i="46" s="1"/>
  <c r="F751" i="46" s="1"/>
  <c r="G751" i="46" s="1"/>
  <c r="D647" i="46"/>
  <c r="E647" i="46" s="1"/>
  <c r="D614" i="46"/>
  <c r="E614" i="46" s="1"/>
  <c r="H614" i="46" s="1"/>
  <c r="D632" i="46"/>
  <c r="E632" i="46" s="1"/>
  <c r="D420" i="46"/>
  <c r="E420" i="46" s="1"/>
  <c r="H420" i="46" s="1"/>
  <c r="D492" i="46"/>
  <c r="E492" i="46" s="1"/>
  <c r="H492" i="46" s="1"/>
  <c r="D585" i="46"/>
  <c r="E585" i="46" s="1"/>
  <c r="H585" i="46" s="1"/>
  <c r="D381" i="46"/>
  <c r="E381" i="46" s="1"/>
  <c r="H381" i="46" s="1"/>
  <c r="D387" i="46"/>
  <c r="E387" i="46" s="1"/>
  <c r="H387" i="46" s="1"/>
  <c r="D290" i="46"/>
  <c r="E290" i="46" s="1"/>
  <c r="D101" i="46"/>
  <c r="E101" i="46" s="1"/>
  <c r="H101" i="46" s="1"/>
  <c r="D698" i="46"/>
  <c r="E698" i="46" s="1"/>
  <c r="D799" i="46"/>
  <c r="E799" i="46" s="1"/>
  <c r="F799" i="46" s="1"/>
  <c r="G799" i="46" s="1"/>
  <c r="D667" i="46"/>
  <c r="E667" i="46" s="1"/>
  <c r="D476" i="46"/>
  <c r="E476" i="46" s="1"/>
  <c r="H476" i="46" s="1"/>
  <c r="D392" i="46"/>
  <c r="E392" i="46" s="1"/>
  <c r="H392" i="46" s="1"/>
  <c r="D323" i="46"/>
  <c r="E323" i="46" s="1"/>
  <c r="H323" i="46" s="1"/>
  <c r="D976" i="46"/>
  <c r="E976" i="46" s="1"/>
  <c r="D960" i="46"/>
  <c r="E960" i="46" s="1"/>
  <c r="F960" i="46" s="1"/>
  <c r="G960" i="46" s="1"/>
  <c r="D942" i="46"/>
  <c r="E942" i="46" s="1"/>
  <c r="D908" i="46"/>
  <c r="E908" i="46" s="1"/>
  <c r="F908" i="46" s="1"/>
  <c r="G908" i="46" s="1"/>
  <c r="D938" i="46"/>
  <c r="E938" i="46" s="1"/>
  <c r="F938" i="46" s="1"/>
  <c r="G938" i="46" s="1"/>
  <c r="D952" i="46"/>
  <c r="E952" i="46" s="1"/>
  <c r="F952" i="46" s="1"/>
  <c r="G952" i="46" s="1"/>
  <c r="D950" i="46"/>
  <c r="E950" i="46" s="1"/>
  <c r="H950" i="46" s="1"/>
  <c r="D948" i="46"/>
  <c r="E948" i="46" s="1"/>
  <c r="F948" i="46" s="1"/>
  <c r="G948" i="46" s="1"/>
  <c r="D994" i="46"/>
  <c r="E994" i="46" s="1"/>
  <c r="F994" i="46" s="1"/>
  <c r="G994" i="46" s="1"/>
  <c r="D879" i="46"/>
  <c r="E879" i="46" s="1"/>
  <c r="F879" i="46" s="1"/>
  <c r="G879" i="46" s="1"/>
  <c r="D985" i="46"/>
  <c r="E985" i="46" s="1"/>
  <c r="F985" i="46" s="1"/>
  <c r="G985" i="46" s="1"/>
  <c r="D953" i="46"/>
  <c r="E953" i="46" s="1"/>
  <c r="H953" i="46" s="1"/>
  <c r="D921" i="46"/>
  <c r="E921" i="46" s="1"/>
  <c r="H921" i="46" s="1"/>
  <c r="D859" i="46"/>
  <c r="E859" i="46" s="1"/>
  <c r="H859" i="46" s="1"/>
  <c r="D757" i="46"/>
  <c r="E757" i="46" s="1"/>
  <c r="F757" i="46" s="1"/>
  <c r="G757" i="46" s="1"/>
  <c r="D864" i="46"/>
  <c r="E864" i="46" s="1"/>
  <c r="H864" i="46" s="1"/>
  <c r="D805" i="46"/>
  <c r="E805" i="46" s="1"/>
  <c r="H805" i="46" s="1"/>
  <c r="D991" i="46"/>
  <c r="E991" i="46" s="1"/>
  <c r="H991" i="46" s="1"/>
  <c r="D959" i="46"/>
  <c r="E959" i="46" s="1"/>
  <c r="D927" i="46"/>
  <c r="E927" i="46" s="1"/>
  <c r="H927" i="46" s="1"/>
  <c r="D883" i="46"/>
  <c r="E883" i="46" s="1"/>
  <c r="D819" i="46"/>
  <c r="E819" i="46" s="1"/>
  <c r="F819" i="46" s="1"/>
  <c r="G819" i="46" s="1"/>
  <c r="D677" i="46"/>
  <c r="E677" i="46" s="1"/>
  <c r="D865" i="46"/>
  <c r="E865" i="46" s="1"/>
  <c r="F865" i="46" s="1"/>
  <c r="G865" i="46" s="1"/>
  <c r="D833" i="46"/>
  <c r="E833" i="46" s="1"/>
  <c r="D794" i="46"/>
  <c r="E794" i="46" s="1"/>
  <c r="F794" i="46" s="1"/>
  <c r="G794" i="46" s="1"/>
  <c r="D730" i="46"/>
  <c r="E730" i="46" s="1"/>
  <c r="F730" i="46" s="1"/>
  <c r="G730" i="46" s="1"/>
  <c r="D906" i="46"/>
  <c r="E906" i="46" s="1"/>
  <c r="F906" i="46" s="1"/>
  <c r="G906" i="46" s="1"/>
  <c r="D874" i="46"/>
  <c r="E874" i="46" s="1"/>
  <c r="D842" i="46"/>
  <c r="E842" i="46" s="1"/>
  <c r="F842" i="46" s="1"/>
  <c r="G842" i="46" s="1"/>
  <c r="D810" i="46"/>
  <c r="E810" i="46" s="1"/>
  <c r="D749" i="46"/>
  <c r="E749" i="46" s="1"/>
  <c r="D621" i="46"/>
  <c r="E621" i="46" s="1"/>
  <c r="D722" i="46"/>
  <c r="E722" i="46" s="1"/>
  <c r="H722" i="46" s="1"/>
  <c r="D718" i="46"/>
  <c r="E718" i="46" s="1"/>
  <c r="F718" i="46" s="1"/>
  <c r="G718" i="46" s="1"/>
  <c r="D686" i="46"/>
  <c r="E686" i="46" s="1"/>
  <c r="F686" i="46" s="1"/>
  <c r="G686" i="46" s="1"/>
  <c r="D654" i="46"/>
  <c r="E654" i="46" s="1"/>
  <c r="H654" i="46" s="1"/>
  <c r="D622" i="46"/>
  <c r="E622" i="46" s="1"/>
  <c r="H622" i="46" s="1"/>
  <c r="D787" i="46"/>
  <c r="E787" i="46" s="1"/>
  <c r="F787" i="46" s="1"/>
  <c r="G787" i="46" s="1"/>
  <c r="D743" i="46"/>
  <c r="E743" i="46" s="1"/>
  <c r="F743" i="46" s="1"/>
  <c r="G743" i="46" s="1"/>
  <c r="D639" i="46"/>
  <c r="E639" i="46" s="1"/>
  <c r="D598" i="46"/>
  <c r="E598" i="46" s="1"/>
  <c r="H598" i="46" s="1"/>
  <c r="D602" i="46"/>
  <c r="E602" i="46" s="1"/>
  <c r="D595" i="46"/>
  <c r="E595" i="46" s="1"/>
  <c r="H595" i="46" s="1"/>
  <c r="D373" i="46"/>
  <c r="E373" i="46" s="1"/>
  <c r="H373" i="46" s="1"/>
  <c r="D553" i="46"/>
  <c r="E553" i="46" s="1"/>
  <c r="H553" i="46" s="1"/>
  <c r="D432" i="46"/>
  <c r="E432" i="46" s="1"/>
  <c r="H432" i="46" s="1"/>
  <c r="D334" i="46"/>
  <c r="E334" i="46" s="1"/>
  <c r="H334" i="46" s="1"/>
  <c r="D236" i="46"/>
  <c r="E236" i="46" s="1"/>
  <c r="H236" i="46" s="1"/>
  <c r="D110" i="46"/>
  <c r="E110" i="46" s="1"/>
  <c r="H110" i="46" s="1"/>
  <c r="D783" i="46"/>
  <c r="E783" i="46" s="1"/>
  <c r="D731" i="46"/>
  <c r="E731" i="46" s="1"/>
  <c r="H731" i="46" s="1"/>
  <c r="D804" i="46"/>
  <c r="E804" i="46" s="1"/>
  <c r="F804" i="46" s="1"/>
  <c r="G804" i="46" s="1"/>
  <c r="D504" i="46"/>
  <c r="E504" i="46" s="1"/>
  <c r="H504" i="46" s="1"/>
  <c r="D509" i="46"/>
  <c r="E509" i="46" s="1"/>
  <c r="H509" i="46" s="1"/>
  <c r="D483" i="46"/>
  <c r="E483" i="46" s="1"/>
  <c r="H483" i="46" s="1"/>
  <c r="D267" i="46"/>
  <c r="E267" i="46" s="1"/>
  <c r="D180" i="46"/>
  <c r="E180" i="46" s="1"/>
  <c r="H180" i="46" s="1"/>
  <c r="D115" i="46"/>
  <c r="E115" i="46" s="1"/>
  <c r="D797" i="46"/>
  <c r="E797" i="46" s="1"/>
  <c r="F797" i="46" s="1"/>
  <c r="G797" i="46" s="1"/>
  <c r="D733" i="46"/>
  <c r="E733" i="46" s="1"/>
  <c r="F733" i="46" s="1"/>
  <c r="G733" i="46" s="1"/>
  <c r="D661" i="46"/>
  <c r="E661" i="46" s="1"/>
  <c r="F661" i="46" s="1"/>
  <c r="G661" i="46" s="1"/>
  <c r="D665" i="46"/>
  <c r="E665" i="46" s="1"/>
  <c r="F665" i="46" s="1"/>
  <c r="G665" i="46" s="1"/>
  <c r="D710" i="46"/>
  <c r="E710" i="46" s="1"/>
  <c r="H710" i="46" s="1"/>
  <c r="D678" i="46"/>
  <c r="E678" i="46" s="1"/>
  <c r="D646" i="46"/>
  <c r="E646" i="46" s="1"/>
  <c r="H646" i="46" s="1"/>
  <c r="D779" i="46"/>
  <c r="E779" i="46" s="1"/>
  <c r="D719" i="46"/>
  <c r="E719" i="46" s="1"/>
  <c r="H719" i="46" s="1"/>
  <c r="D631" i="46"/>
  <c r="E631" i="46" s="1"/>
  <c r="H631" i="46" s="1"/>
  <c r="D792" i="46"/>
  <c r="E792" i="46" s="1"/>
  <c r="F792" i="46" s="1"/>
  <c r="G792" i="46" s="1"/>
  <c r="D378" i="46"/>
  <c r="E378" i="46" s="1"/>
  <c r="H378" i="46" s="1"/>
  <c r="D556" i="46"/>
  <c r="E556" i="46" s="1"/>
  <c r="H556" i="46" s="1"/>
  <c r="D425" i="46"/>
  <c r="E425" i="46" s="1"/>
  <c r="D419" i="46"/>
  <c r="E419" i="46" s="1"/>
  <c r="H419" i="46" s="1"/>
  <c r="D335" i="46"/>
  <c r="E335" i="46" s="1"/>
  <c r="H335" i="46" s="1"/>
  <c r="D221" i="46"/>
  <c r="E221" i="46" s="1"/>
  <c r="H221" i="46" s="1"/>
  <c r="D128" i="46"/>
  <c r="E128" i="46" s="1"/>
  <c r="H128" i="46" s="1"/>
  <c r="D775" i="46"/>
  <c r="E775" i="46" s="1"/>
  <c r="F775" i="46" s="1"/>
  <c r="G775" i="46" s="1"/>
  <c r="D699" i="46"/>
  <c r="E699" i="46" s="1"/>
  <c r="F699" i="46" s="1"/>
  <c r="G699" i="46" s="1"/>
  <c r="D760" i="46"/>
  <c r="E760" i="46" s="1"/>
  <c r="F760" i="46" s="1"/>
  <c r="G760" i="46" s="1"/>
  <c r="D566" i="46"/>
  <c r="E566" i="46" s="1"/>
  <c r="H566" i="46" s="1"/>
  <c r="D583" i="46"/>
  <c r="E583" i="46" s="1"/>
  <c r="H583" i="46" s="1"/>
  <c r="D511" i="46"/>
  <c r="E511" i="46" s="1"/>
  <c r="D328" i="46"/>
  <c r="E328" i="46" s="1"/>
  <c r="H328" i="46" s="1"/>
  <c r="D391" i="46"/>
  <c r="E391" i="46" s="1"/>
  <c r="H391" i="46" s="1"/>
  <c r="D312" i="46"/>
  <c r="E312" i="46" s="1"/>
  <c r="H312" i="46" s="1"/>
  <c r="D165" i="46"/>
  <c r="E165" i="46" s="1"/>
  <c r="H165" i="46" s="1"/>
  <c r="D13" i="46"/>
  <c r="E13" i="46" s="1"/>
  <c r="H13" i="46" s="1"/>
  <c r="D759" i="46"/>
  <c r="E759" i="46" s="1"/>
  <c r="D727" i="46"/>
  <c r="E727" i="46" s="1"/>
  <c r="F727" i="46" s="1"/>
  <c r="G727" i="46" s="1"/>
  <c r="D695" i="46"/>
  <c r="E695" i="46" s="1"/>
  <c r="D663" i="46"/>
  <c r="E663" i="46" s="1"/>
  <c r="F663" i="46" s="1"/>
  <c r="G663" i="46" s="1"/>
  <c r="D800" i="46"/>
  <c r="E800" i="46" s="1"/>
  <c r="F800" i="46" s="1"/>
  <c r="G800" i="46" s="1"/>
  <c r="D768" i="46"/>
  <c r="E768" i="46" s="1"/>
  <c r="H768" i="46" s="1"/>
  <c r="D736" i="46"/>
  <c r="E736" i="46" s="1"/>
  <c r="F736" i="46" s="1"/>
  <c r="G736" i="46" s="1"/>
  <c r="D704" i="46"/>
  <c r="E704" i="46" s="1"/>
  <c r="F704" i="46" s="1"/>
  <c r="G704" i="46" s="1"/>
  <c r="D672" i="46"/>
  <c r="E672" i="46" s="1"/>
  <c r="H672" i="46" s="1"/>
  <c r="D640" i="46"/>
  <c r="E640" i="46" s="1"/>
  <c r="H640" i="46" s="1"/>
  <c r="D520" i="46"/>
  <c r="E520" i="46" s="1"/>
  <c r="D438" i="46"/>
  <c r="E438" i="46" s="1"/>
  <c r="H438" i="46" s="1"/>
  <c r="D574" i="46"/>
  <c r="E574" i="46" s="1"/>
  <c r="H574" i="46" s="1"/>
  <c r="D542" i="46"/>
  <c r="E542" i="46" s="1"/>
  <c r="H542" i="46" s="1"/>
  <c r="D491" i="46"/>
  <c r="E491" i="46" s="1"/>
  <c r="H491" i="46" s="1"/>
  <c r="D518" i="46"/>
  <c r="E518" i="46" s="1"/>
  <c r="H518" i="46" s="1"/>
  <c r="D444" i="46"/>
  <c r="E444" i="46" s="1"/>
  <c r="D559" i="46"/>
  <c r="E559" i="46" s="1"/>
  <c r="H559" i="46" s="1"/>
  <c r="D521" i="46"/>
  <c r="E521" i="46" s="1"/>
  <c r="H521" i="46" s="1"/>
  <c r="D452" i="46"/>
  <c r="E452" i="46" s="1"/>
  <c r="H452" i="46" s="1"/>
  <c r="D508" i="46"/>
  <c r="E508" i="46" s="1"/>
  <c r="H508" i="46" s="1"/>
  <c r="D415" i="46"/>
  <c r="E415" i="46" s="1"/>
  <c r="H415" i="46" s="1"/>
  <c r="D596" i="46"/>
  <c r="E596" i="46" s="1"/>
  <c r="H596" i="46" s="1"/>
  <c r="D564" i="46"/>
  <c r="E564" i="46" s="1"/>
  <c r="H564" i="46" s="1"/>
  <c r="D527" i="46"/>
  <c r="E527" i="46" s="1"/>
  <c r="H527" i="46" s="1"/>
  <c r="D458" i="46"/>
  <c r="E458" i="46" s="1"/>
  <c r="H458" i="46" s="1"/>
  <c r="D522" i="46"/>
  <c r="E522" i="46" s="1"/>
  <c r="H522" i="46" s="1"/>
  <c r="D436" i="46"/>
  <c r="E436" i="46" s="1"/>
  <c r="H436" i="46" s="1"/>
  <c r="D593" i="46"/>
  <c r="E593" i="46" s="1"/>
  <c r="H593" i="46" s="1"/>
  <c r="D561" i="46"/>
  <c r="E561" i="46" s="1"/>
  <c r="H561" i="46" s="1"/>
  <c r="D525" i="46"/>
  <c r="E525" i="46" s="1"/>
  <c r="H525" i="46" s="1"/>
  <c r="D439" i="46"/>
  <c r="E439" i="46" s="1"/>
  <c r="H439" i="46" s="1"/>
  <c r="D370" i="46"/>
  <c r="E370" i="46" s="1"/>
  <c r="H370" i="46" s="1"/>
  <c r="D364" i="46"/>
  <c r="E364" i="46" s="1"/>
  <c r="H364" i="46" s="1"/>
  <c r="D410" i="46"/>
  <c r="E410" i="46" s="1"/>
  <c r="H410" i="46" s="1"/>
  <c r="D469" i="46"/>
  <c r="E469" i="46" s="1"/>
  <c r="H469" i="46" s="1"/>
  <c r="D405" i="46"/>
  <c r="E405" i="46" s="1"/>
  <c r="H405" i="46" s="1"/>
  <c r="D448" i="46"/>
  <c r="E448" i="46" s="1"/>
  <c r="H448" i="46" s="1"/>
  <c r="D356" i="46"/>
  <c r="E356" i="46" s="1"/>
  <c r="H356" i="46" s="1"/>
  <c r="D435" i="46"/>
  <c r="E435" i="46" s="1"/>
  <c r="H435" i="46" s="1"/>
  <c r="D365" i="46"/>
  <c r="E365" i="46" s="1"/>
  <c r="H365" i="46" s="1"/>
  <c r="D348" i="46"/>
  <c r="E348" i="46" s="1"/>
  <c r="H348" i="46" s="1"/>
  <c r="D354" i="46"/>
  <c r="E354" i="46" s="1"/>
  <c r="D263" i="46"/>
  <c r="E263" i="46" s="1"/>
  <c r="H263" i="46" s="1"/>
  <c r="D251" i="46"/>
  <c r="E251" i="46" s="1"/>
  <c r="H251" i="46" s="1"/>
  <c r="D342" i="46"/>
  <c r="E342" i="46" s="1"/>
  <c r="H342" i="46" s="1"/>
  <c r="D303" i="46"/>
  <c r="E303" i="46" s="1"/>
  <c r="H303" i="46" s="1"/>
  <c r="D343" i="46"/>
  <c r="E343" i="46" s="1"/>
  <c r="H343" i="46" s="1"/>
  <c r="D320" i="46"/>
  <c r="E320" i="46" s="1"/>
  <c r="H320" i="46" s="1"/>
  <c r="D284" i="46"/>
  <c r="E284" i="46" s="1"/>
  <c r="H284" i="46" s="1"/>
  <c r="D244" i="46"/>
  <c r="E244" i="46" s="1"/>
  <c r="D285" i="46"/>
  <c r="E285" i="46" s="1"/>
  <c r="H285" i="46" s="1"/>
  <c r="D245" i="46"/>
  <c r="E245" i="46" s="1"/>
  <c r="H245" i="46" s="1"/>
  <c r="D242" i="46"/>
  <c r="E242" i="46" s="1"/>
  <c r="H242" i="46" s="1"/>
  <c r="D200" i="46"/>
  <c r="E200" i="46" s="1"/>
  <c r="H200" i="46" s="1"/>
  <c r="D229" i="46"/>
  <c r="E229" i="46" s="1"/>
  <c r="H229" i="46" s="1"/>
  <c r="D185" i="46"/>
  <c r="E185" i="46" s="1"/>
  <c r="H185" i="46" s="1"/>
  <c r="D218" i="46"/>
  <c r="E218" i="46" s="1"/>
  <c r="H218" i="46" s="1"/>
  <c r="D150" i="46"/>
  <c r="E150" i="46" s="1"/>
  <c r="H150" i="46" s="1"/>
  <c r="D175" i="46"/>
  <c r="E175" i="46" s="1"/>
  <c r="H175" i="46" s="1"/>
  <c r="D125" i="46"/>
  <c r="E125" i="46" s="1"/>
  <c r="H125" i="46" s="1"/>
  <c r="D134" i="46"/>
  <c r="E134" i="46" s="1"/>
  <c r="H134" i="46" s="1"/>
  <c r="D139" i="46"/>
  <c r="E139" i="46" s="1"/>
  <c r="H139" i="46" s="1"/>
  <c r="D152" i="46"/>
  <c r="E152" i="46" s="1"/>
  <c r="H152" i="46" s="1"/>
  <c r="D7" i="46"/>
  <c r="E7" i="46" s="1"/>
  <c r="H7" i="46" s="1"/>
  <c r="D34" i="46"/>
  <c r="E34" i="46" s="1"/>
  <c r="H34" i="46" s="1"/>
  <c r="D19" i="46"/>
  <c r="E19" i="46" s="1"/>
  <c r="D723" i="46"/>
  <c r="E723" i="46" s="1"/>
  <c r="H723" i="46" s="1"/>
  <c r="D691" i="46"/>
  <c r="E691" i="46" s="1"/>
  <c r="F691" i="46" s="1"/>
  <c r="G691" i="46" s="1"/>
  <c r="D659" i="46"/>
  <c r="E659" i="46" s="1"/>
  <c r="H659" i="46" s="1"/>
  <c r="D796" i="46"/>
  <c r="E796" i="46" s="1"/>
  <c r="H796" i="46" s="1"/>
  <c r="D764" i="46"/>
  <c r="E764" i="46" s="1"/>
  <c r="H764" i="46" s="1"/>
  <c r="D732" i="46"/>
  <c r="E732" i="46" s="1"/>
  <c r="H732" i="46" s="1"/>
  <c r="D700" i="46"/>
  <c r="E700" i="46" s="1"/>
  <c r="F700" i="46" s="1"/>
  <c r="G700" i="46" s="1"/>
  <c r="D668" i="46"/>
  <c r="E668" i="46" s="1"/>
  <c r="H668" i="46" s="1"/>
  <c r="D636" i="46"/>
  <c r="E636" i="46" s="1"/>
  <c r="H636" i="46" s="1"/>
  <c r="D512" i="46"/>
  <c r="E512" i="46" s="1"/>
  <c r="H512" i="46" s="1"/>
  <c r="D404" i="46"/>
  <c r="E404" i="46" s="1"/>
  <c r="H404" i="46" s="1"/>
  <c r="D570" i="46"/>
  <c r="E570" i="46" s="1"/>
  <c r="H570" i="46" s="1"/>
  <c r="D538" i="46"/>
  <c r="E538" i="46" s="1"/>
  <c r="H538" i="46" s="1"/>
  <c r="D478" i="46"/>
  <c r="E478" i="46" s="1"/>
  <c r="H478" i="46" s="1"/>
  <c r="D510" i="46"/>
  <c r="E510" i="46" s="1"/>
  <c r="H510" i="46" s="1"/>
  <c r="D428" i="46"/>
  <c r="E428" i="46" s="1"/>
  <c r="H428" i="46" s="1"/>
  <c r="D555" i="46"/>
  <c r="E555" i="46" s="1"/>
  <c r="H555" i="46" s="1"/>
  <c r="D513" i="46"/>
  <c r="E513" i="46" s="1"/>
  <c r="H513" i="46" s="1"/>
  <c r="D447" i="46"/>
  <c r="E447" i="46" s="1"/>
  <c r="H447" i="46" s="1"/>
  <c r="D500" i="46"/>
  <c r="E500" i="46" s="1"/>
  <c r="H500" i="46" s="1"/>
  <c r="D406" i="46"/>
  <c r="E406" i="46" s="1"/>
  <c r="H406" i="46" s="1"/>
  <c r="D592" i="46"/>
  <c r="E592" i="46" s="1"/>
  <c r="H592" i="46" s="1"/>
  <c r="D560" i="46"/>
  <c r="E560" i="46" s="1"/>
  <c r="H560" i="46" s="1"/>
  <c r="D519" i="46"/>
  <c r="E519" i="46" s="1"/>
  <c r="H519" i="46" s="1"/>
  <c r="D449" i="46"/>
  <c r="E449" i="46" s="1"/>
  <c r="H449" i="46" s="1"/>
  <c r="D514" i="46"/>
  <c r="E514" i="46" s="1"/>
  <c r="H514" i="46" s="1"/>
  <c r="D422" i="46"/>
  <c r="E422" i="46" s="1"/>
  <c r="H422" i="46" s="1"/>
  <c r="D589" i="46"/>
  <c r="E589" i="46" s="1"/>
  <c r="H589" i="46" s="1"/>
  <c r="D557" i="46"/>
  <c r="E557" i="46" s="1"/>
  <c r="H557" i="46" s="1"/>
  <c r="D517" i="46"/>
  <c r="E517" i="46" s="1"/>
  <c r="D388" i="46"/>
  <c r="E388" i="46" s="1"/>
  <c r="H388" i="46" s="1"/>
  <c r="D358" i="46"/>
  <c r="E358" i="46" s="1"/>
  <c r="D357" i="46"/>
  <c r="E357" i="46" s="1"/>
  <c r="H357" i="46" s="1"/>
  <c r="D402" i="46"/>
  <c r="E402" i="46" s="1"/>
  <c r="H402" i="46" s="1"/>
  <c r="D461" i="46"/>
  <c r="E461" i="46" s="1"/>
  <c r="H461" i="46" s="1"/>
  <c r="D397" i="46"/>
  <c r="E397" i="46" s="1"/>
  <c r="H397" i="46" s="1"/>
  <c r="D440" i="46"/>
  <c r="E440" i="46" s="1"/>
  <c r="H440" i="46" s="1"/>
  <c r="D333" i="46"/>
  <c r="E333" i="46" s="1"/>
  <c r="D427" i="46"/>
  <c r="E427" i="46" s="1"/>
  <c r="H427" i="46" s="1"/>
  <c r="D349" i="46"/>
  <c r="E349" i="46" s="1"/>
  <c r="D344" i="46"/>
  <c r="E344" i="46" s="1"/>
  <c r="H344" i="46" s="1"/>
  <c r="D326" i="46"/>
  <c r="E326" i="46" s="1"/>
  <c r="H326" i="46" s="1"/>
  <c r="D243" i="46"/>
  <c r="E243" i="46" s="1"/>
  <c r="H243" i="46" s="1"/>
  <c r="D395" i="46"/>
  <c r="E395" i="46" s="1"/>
  <c r="H395" i="46" s="1"/>
  <c r="D338" i="46"/>
  <c r="E338" i="46" s="1"/>
  <c r="H338" i="46" s="1"/>
  <c r="D294" i="46"/>
  <c r="E294" i="46" s="1"/>
  <c r="H294" i="46" s="1"/>
  <c r="D339" i="46"/>
  <c r="E339" i="46" s="1"/>
  <c r="H339" i="46" s="1"/>
  <c r="D316" i="46"/>
  <c r="E316" i="46" s="1"/>
  <c r="H316" i="46" s="1"/>
  <c r="D280" i="46"/>
  <c r="E280" i="46" s="1"/>
  <c r="H280" i="46" s="1"/>
  <c r="D329" i="46"/>
  <c r="E329" i="46" s="1"/>
  <c r="H329" i="46" s="1"/>
  <c r="D281" i="46"/>
  <c r="E281" i="46" s="1"/>
  <c r="H281" i="46" s="1"/>
  <c r="D241" i="46"/>
  <c r="E241" i="46" s="1"/>
  <c r="D239" i="46"/>
  <c r="E239" i="46" s="1"/>
  <c r="H239" i="46" s="1"/>
  <c r="D196" i="46"/>
  <c r="E196" i="46" s="1"/>
  <c r="H196" i="46" s="1"/>
  <c r="D225" i="46"/>
  <c r="E225" i="46" s="1"/>
  <c r="H225" i="46" s="1"/>
  <c r="D169" i="46"/>
  <c r="E169" i="46" s="1"/>
  <c r="H169" i="46" s="1"/>
  <c r="D214" i="46"/>
  <c r="E214" i="46" s="1"/>
  <c r="H214" i="46" s="1"/>
  <c r="D235" i="46"/>
  <c r="E235" i="46" s="1"/>
  <c r="H235" i="46" s="1"/>
  <c r="D171" i="46"/>
  <c r="E171" i="46" s="1"/>
  <c r="H171" i="46" s="1"/>
  <c r="D121" i="46"/>
  <c r="E121" i="46" s="1"/>
  <c r="H121" i="46" s="1"/>
  <c r="D130" i="46"/>
  <c r="E130" i="46" s="1"/>
  <c r="H130" i="46" s="1"/>
  <c r="D135" i="46"/>
  <c r="E135" i="46" s="1"/>
  <c r="H135" i="46" s="1"/>
  <c r="D148" i="46"/>
  <c r="E148" i="46" s="1"/>
  <c r="H148" i="46" s="1"/>
  <c r="D17" i="46"/>
  <c r="E17" i="46" s="1"/>
  <c r="H17" i="46" s="1"/>
  <c r="D30" i="46"/>
  <c r="E30" i="46" s="1"/>
  <c r="H30" i="46" s="1"/>
  <c r="D80" i="46"/>
  <c r="E80" i="46" s="1"/>
  <c r="H80" i="46" s="1"/>
  <c r="D76" i="46"/>
  <c r="E76" i="46" s="1"/>
  <c r="H76" i="46" s="1"/>
  <c r="D747" i="46"/>
  <c r="E747" i="46" s="1"/>
  <c r="H747" i="46" s="1"/>
  <c r="D715" i="46"/>
  <c r="E715" i="46" s="1"/>
  <c r="F715" i="46" s="1"/>
  <c r="G715" i="46" s="1"/>
  <c r="D683" i="46"/>
  <c r="E683" i="46" s="1"/>
  <c r="F683" i="46" s="1"/>
  <c r="G683" i="46" s="1"/>
  <c r="D651" i="46"/>
  <c r="E651" i="46" s="1"/>
  <c r="H651" i="46" s="1"/>
  <c r="D788" i="46"/>
  <c r="E788" i="46" s="1"/>
  <c r="D756" i="46"/>
  <c r="E756" i="46" s="1"/>
  <c r="F756" i="46" s="1"/>
  <c r="G756" i="46" s="1"/>
  <c r="D724" i="46"/>
  <c r="E724" i="46" s="1"/>
  <c r="F724" i="46" s="1"/>
  <c r="G724" i="46" s="1"/>
  <c r="D692" i="46"/>
  <c r="E692" i="46" s="1"/>
  <c r="F692" i="46" s="1"/>
  <c r="G692" i="46" s="1"/>
  <c r="D660" i="46"/>
  <c r="E660" i="46" s="1"/>
  <c r="F660" i="46" s="1"/>
  <c r="G660" i="46" s="1"/>
  <c r="D628" i="46"/>
  <c r="E628" i="46" s="1"/>
  <c r="H628" i="46" s="1"/>
  <c r="D496" i="46"/>
  <c r="E496" i="46" s="1"/>
  <c r="H496" i="46" s="1"/>
  <c r="D368" i="46"/>
  <c r="E368" i="46" s="1"/>
  <c r="H368" i="46" s="1"/>
  <c r="D562" i="46"/>
  <c r="E562" i="46" s="1"/>
  <c r="H562" i="46" s="1"/>
  <c r="D531" i="46"/>
  <c r="E531" i="46" s="1"/>
  <c r="H531" i="46" s="1"/>
  <c r="D474" i="46"/>
  <c r="E474" i="46" s="1"/>
  <c r="H474" i="46" s="1"/>
  <c r="D494" i="46"/>
  <c r="E494" i="46" s="1"/>
  <c r="H494" i="46" s="1"/>
  <c r="D399" i="46"/>
  <c r="E399" i="46" s="1"/>
  <c r="H399" i="46" s="1"/>
  <c r="D579" i="46"/>
  <c r="E579" i="46" s="1"/>
  <c r="H579" i="46" s="1"/>
  <c r="D547" i="46"/>
  <c r="E547" i="46" s="1"/>
  <c r="H547" i="46" s="1"/>
  <c r="D497" i="46"/>
  <c r="E497" i="46" s="1"/>
  <c r="H497" i="46" s="1"/>
  <c r="D407" i="46"/>
  <c r="E407" i="46" s="1"/>
  <c r="D473" i="46"/>
  <c r="E473" i="46" s="1"/>
  <c r="H473" i="46" s="1"/>
  <c r="D616" i="46"/>
  <c r="E616" i="46" s="1"/>
  <c r="H616" i="46" s="1"/>
  <c r="D584" i="46"/>
  <c r="E584" i="46" s="1"/>
  <c r="H584" i="46" s="1"/>
  <c r="D552" i="46"/>
  <c r="E552" i="46" s="1"/>
  <c r="H552" i="46" s="1"/>
  <c r="D503" i="46"/>
  <c r="E503" i="46" s="1"/>
  <c r="H503" i="46" s="1"/>
  <c r="D423" i="46"/>
  <c r="E423" i="46" s="1"/>
  <c r="H423" i="46" s="1"/>
  <c r="D498" i="46"/>
  <c r="E498" i="46" s="1"/>
  <c r="H498" i="46" s="1"/>
  <c r="D613" i="46"/>
  <c r="E613" i="46" s="1"/>
  <c r="H613" i="46" s="1"/>
  <c r="D581" i="46"/>
  <c r="E581" i="46" s="1"/>
  <c r="H581" i="46" s="1"/>
  <c r="D549" i="46"/>
  <c r="E549" i="46" s="1"/>
  <c r="H549" i="46" s="1"/>
  <c r="D501" i="46"/>
  <c r="E501" i="46" s="1"/>
  <c r="H501" i="46" s="1"/>
  <c r="D417" i="46"/>
  <c r="E417" i="46" s="1"/>
  <c r="H417" i="46" s="1"/>
  <c r="D306" i="46"/>
  <c r="E306" i="46" s="1"/>
  <c r="H306" i="46" s="1"/>
  <c r="D450" i="46"/>
  <c r="E450" i="46" s="1"/>
  <c r="H450" i="46" s="1"/>
  <c r="D360" i="46"/>
  <c r="E360" i="46" s="1"/>
  <c r="H360" i="46" s="1"/>
  <c r="D445" i="46"/>
  <c r="E445" i="46" s="1"/>
  <c r="H445" i="46" s="1"/>
  <c r="D374" i="46"/>
  <c r="E374" i="46" s="1"/>
  <c r="H374" i="46" s="1"/>
  <c r="D424" i="46"/>
  <c r="E424" i="46" s="1"/>
  <c r="H424" i="46" s="1"/>
  <c r="D475" i="46"/>
  <c r="E475" i="46" s="1"/>
  <c r="H475" i="46" s="1"/>
  <c r="D411" i="46"/>
  <c r="E411" i="46" s="1"/>
  <c r="H411" i="46" s="1"/>
  <c r="D383" i="46"/>
  <c r="E383" i="46" s="1"/>
  <c r="H383" i="46" s="1"/>
  <c r="D336" i="46"/>
  <c r="E336" i="46" s="1"/>
  <c r="D318" i="46"/>
  <c r="E318" i="46" s="1"/>
  <c r="H318" i="46" s="1"/>
  <c r="D259" i="46"/>
  <c r="E259" i="46" s="1"/>
  <c r="D379" i="46"/>
  <c r="E379" i="46" s="1"/>
  <c r="H379" i="46" s="1"/>
  <c r="D330" i="46"/>
  <c r="E330" i="46" s="1"/>
  <c r="H330" i="46" s="1"/>
  <c r="D377" i="46"/>
  <c r="E377" i="46" s="1"/>
  <c r="H377" i="46" s="1"/>
  <c r="D331" i="46"/>
  <c r="E331" i="46" s="1"/>
  <c r="H331" i="46" s="1"/>
  <c r="D308" i="46"/>
  <c r="E308" i="46" s="1"/>
  <c r="H308" i="46" s="1"/>
  <c r="D272" i="46"/>
  <c r="E272" i="46" s="1"/>
  <c r="H272" i="46" s="1"/>
  <c r="D313" i="46"/>
  <c r="E313" i="46" s="1"/>
  <c r="H313" i="46" s="1"/>
  <c r="D273" i="46"/>
  <c r="E273" i="46" s="1"/>
  <c r="D274" i="46"/>
  <c r="E274" i="46" s="1"/>
  <c r="H274" i="46" s="1"/>
  <c r="D232" i="46"/>
  <c r="E232" i="46" s="1"/>
  <c r="H232" i="46" s="1"/>
  <c r="D176" i="46"/>
  <c r="E176" i="46" s="1"/>
  <c r="H176" i="46" s="1"/>
  <c r="D217" i="46"/>
  <c r="E217" i="46" s="1"/>
  <c r="H217" i="46" s="1"/>
  <c r="D161" i="46"/>
  <c r="E161" i="46" s="1"/>
  <c r="H161" i="46" s="1"/>
  <c r="D190" i="46"/>
  <c r="E190" i="46" s="1"/>
  <c r="H190" i="46" s="1"/>
  <c r="D211" i="46"/>
  <c r="E211" i="46" s="1"/>
  <c r="H211" i="46" s="1"/>
  <c r="D45" i="46"/>
  <c r="E45" i="46" s="1"/>
  <c r="H45" i="46" s="1"/>
  <c r="D97" i="46"/>
  <c r="E97" i="46" s="1"/>
  <c r="H97" i="46" s="1"/>
  <c r="D106" i="46"/>
  <c r="E106" i="46" s="1"/>
  <c r="H106" i="46" s="1"/>
  <c r="D111" i="46"/>
  <c r="E111" i="46" s="1"/>
  <c r="H111" i="46" s="1"/>
  <c r="D124" i="46"/>
  <c r="E124" i="46" s="1"/>
  <c r="H124" i="46" s="1"/>
  <c r="D9" i="46"/>
  <c r="E9" i="46" s="1"/>
  <c r="D87" i="46"/>
  <c r="E87" i="46" s="1"/>
  <c r="H87" i="46" s="1"/>
  <c r="D48" i="46"/>
  <c r="E48" i="46" s="1"/>
  <c r="H48" i="46" s="1"/>
  <c r="D711" i="46"/>
  <c r="E711" i="46" s="1"/>
  <c r="F711" i="46" s="1"/>
  <c r="G711" i="46" s="1"/>
  <c r="D679" i="46"/>
  <c r="E679" i="46" s="1"/>
  <c r="F679" i="46" s="1"/>
  <c r="G679" i="46" s="1"/>
  <c r="D784" i="46"/>
  <c r="E784" i="46" s="1"/>
  <c r="D752" i="46"/>
  <c r="E752" i="46" s="1"/>
  <c r="H752" i="46" s="1"/>
  <c r="D720" i="46"/>
  <c r="E720" i="46" s="1"/>
  <c r="H720" i="46" s="1"/>
  <c r="D688" i="46"/>
  <c r="E688" i="46" s="1"/>
  <c r="D656" i="46"/>
  <c r="E656" i="46" s="1"/>
  <c r="H656" i="46" s="1"/>
  <c r="D624" i="46"/>
  <c r="E624" i="46" s="1"/>
  <c r="H624" i="46" s="1"/>
  <c r="D488" i="46"/>
  <c r="E488" i="46" s="1"/>
  <c r="D352" i="46"/>
  <c r="E352" i="46" s="1"/>
  <c r="H352" i="46" s="1"/>
  <c r="D558" i="46"/>
  <c r="E558" i="46" s="1"/>
  <c r="H558" i="46" s="1"/>
  <c r="D523" i="46"/>
  <c r="E523" i="46" s="1"/>
  <c r="H523" i="46" s="1"/>
  <c r="D441" i="46"/>
  <c r="E441" i="46" s="1"/>
  <c r="H441" i="46" s="1"/>
  <c r="D486" i="46"/>
  <c r="E486" i="46" s="1"/>
  <c r="H486" i="46" s="1"/>
  <c r="D607" i="46"/>
  <c r="E607" i="46" s="1"/>
  <c r="H607" i="46" s="1"/>
  <c r="D575" i="46"/>
  <c r="E575" i="46" s="1"/>
  <c r="H575" i="46" s="1"/>
  <c r="D543" i="46"/>
  <c r="E543" i="46" s="1"/>
  <c r="D489" i="46"/>
  <c r="E489" i="46" s="1"/>
  <c r="H489" i="46" s="1"/>
  <c r="D398" i="46"/>
  <c r="E398" i="46" s="1"/>
  <c r="H398" i="46" s="1"/>
  <c r="D471" i="46"/>
  <c r="E471" i="46" s="1"/>
  <c r="H471" i="46" s="1"/>
  <c r="D612" i="46"/>
  <c r="E612" i="46" s="1"/>
  <c r="H612" i="46" s="1"/>
  <c r="D580" i="46"/>
  <c r="E580" i="46" s="1"/>
  <c r="H580" i="46" s="1"/>
  <c r="D548" i="46"/>
  <c r="E548" i="46" s="1"/>
  <c r="H548" i="46" s="1"/>
  <c r="D495" i="46"/>
  <c r="E495" i="46" s="1"/>
  <c r="H495" i="46" s="1"/>
  <c r="D414" i="46"/>
  <c r="E414" i="46" s="1"/>
  <c r="H414" i="46" s="1"/>
  <c r="D490" i="46"/>
  <c r="E490" i="46" s="1"/>
  <c r="H490" i="46" s="1"/>
  <c r="D609" i="46"/>
  <c r="E609" i="46" s="1"/>
  <c r="H609" i="46" s="1"/>
  <c r="D577" i="46"/>
  <c r="E577" i="46" s="1"/>
  <c r="H577" i="46" s="1"/>
  <c r="D545" i="46"/>
  <c r="E545" i="46" s="1"/>
  <c r="H545" i="46" s="1"/>
  <c r="D493" i="46"/>
  <c r="E493" i="46" s="1"/>
  <c r="H493" i="46" s="1"/>
  <c r="D409" i="46"/>
  <c r="E409" i="46" s="1"/>
  <c r="H409" i="46" s="1"/>
  <c r="D275" i="46"/>
  <c r="E275" i="46" s="1"/>
  <c r="H275" i="46" s="1"/>
  <c r="D442" i="46"/>
  <c r="E442" i="46" s="1"/>
  <c r="H442" i="46" s="1"/>
  <c r="D341" i="46"/>
  <c r="E341" i="46" s="1"/>
  <c r="H341" i="46" s="1"/>
  <c r="D437" i="46"/>
  <c r="E437" i="46" s="1"/>
  <c r="H437" i="46" s="1"/>
  <c r="D366" i="46"/>
  <c r="E366" i="46" s="1"/>
  <c r="H366" i="46" s="1"/>
  <c r="D416" i="46"/>
  <c r="E416" i="46" s="1"/>
  <c r="H416" i="46" s="1"/>
  <c r="D467" i="46"/>
  <c r="E467" i="46" s="1"/>
  <c r="H467" i="46" s="1"/>
  <c r="D403" i="46"/>
  <c r="E403" i="46" s="1"/>
  <c r="D375" i="46"/>
  <c r="E375" i="46" s="1"/>
  <c r="H375" i="46" s="1"/>
  <c r="D332" i="46"/>
  <c r="E332" i="46" s="1"/>
  <c r="H332" i="46" s="1"/>
  <c r="D311" i="46"/>
  <c r="E311" i="46" s="1"/>
  <c r="H311" i="46" s="1"/>
  <c r="D314" i="46"/>
  <c r="E314" i="46" s="1"/>
  <c r="H314" i="46" s="1"/>
  <c r="D371" i="46"/>
  <c r="E371" i="46" s="1"/>
  <c r="H371" i="46" s="1"/>
  <c r="D327" i="46"/>
  <c r="E327" i="46" s="1"/>
  <c r="H327" i="46" s="1"/>
  <c r="D369" i="46"/>
  <c r="E369" i="46" s="1"/>
  <c r="H369" i="46" s="1"/>
  <c r="D322" i="46"/>
  <c r="E322" i="46" s="1"/>
  <c r="H322" i="46" s="1"/>
  <c r="D304" i="46"/>
  <c r="E304" i="46" s="1"/>
  <c r="H304" i="46" s="1"/>
  <c r="D260" i="46"/>
  <c r="E260" i="46" s="1"/>
  <c r="H260" i="46" s="1"/>
  <c r="D309" i="46"/>
  <c r="E309" i="46" s="1"/>
  <c r="H309" i="46" s="1"/>
  <c r="D269" i="46"/>
  <c r="E269" i="46" s="1"/>
  <c r="H269" i="46" s="1"/>
  <c r="D270" i="46"/>
  <c r="E270" i="46" s="1"/>
  <c r="H270" i="46" s="1"/>
  <c r="D228" i="46"/>
  <c r="E228" i="46" s="1"/>
  <c r="H228" i="46" s="1"/>
  <c r="D172" i="46"/>
  <c r="E172" i="46" s="1"/>
  <c r="H172" i="46" s="1"/>
  <c r="D201" i="46"/>
  <c r="E201" i="46" s="1"/>
  <c r="H201" i="46" s="1"/>
  <c r="D154" i="46"/>
  <c r="E154" i="46" s="1"/>
  <c r="H154" i="46" s="1"/>
  <c r="D186" i="46"/>
  <c r="E186" i="46" s="1"/>
  <c r="H186" i="46" s="1"/>
  <c r="D207" i="46"/>
  <c r="E207" i="46" s="1"/>
  <c r="H207" i="46" s="1"/>
  <c r="D157" i="46"/>
  <c r="E157" i="46" s="1"/>
  <c r="H157" i="46" s="1"/>
  <c r="D93" i="46"/>
  <c r="E93" i="46" s="1"/>
  <c r="H93" i="46" s="1"/>
  <c r="D102" i="46"/>
  <c r="E102" i="46" s="1"/>
  <c r="H102" i="46" s="1"/>
  <c r="D107" i="46"/>
  <c r="E107" i="46" s="1"/>
  <c r="H107" i="46" s="1"/>
  <c r="D120" i="46"/>
  <c r="E120" i="46" s="1"/>
  <c r="H120" i="46" s="1"/>
  <c r="D70" i="46"/>
  <c r="E70" i="46" s="1"/>
  <c r="H70" i="46" s="1"/>
  <c r="D83" i="46"/>
  <c r="E83" i="46" s="1"/>
  <c r="D44" i="46"/>
  <c r="E44" i="46" s="1"/>
  <c r="H44" i="46" s="1"/>
  <c r="D771" i="46"/>
  <c r="E771" i="46" s="1"/>
  <c r="F771" i="46" s="1"/>
  <c r="G771" i="46" s="1"/>
  <c r="D739" i="46"/>
  <c r="E739" i="46" s="1"/>
  <c r="H739" i="46" s="1"/>
  <c r="D707" i="46"/>
  <c r="E707" i="46" s="1"/>
  <c r="H707" i="46" s="1"/>
  <c r="D675" i="46"/>
  <c r="E675" i="46" s="1"/>
  <c r="F675" i="46" s="1"/>
  <c r="G675" i="46" s="1"/>
  <c r="D643" i="46"/>
  <c r="E643" i="46" s="1"/>
  <c r="H643" i="46" s="1"/>
  <c r="D780" i="46"/>
  <c r="E780" i="46" s="1"/>
  <c r="F780" i="46" s="1"/>
  <c r="G780" i="46" s="1"/>
  <c r="D748" i="46"/>
  <c r="E748" i="46" s="1"/>
  <c r="F748" i="46" s="1"/>
  <c r="G748" i="46" s="1"/>
  <c r="D716" i="46"/>
  <c r="E716" i="46" s="1"/>
  <c r="H716" i="46" s="1"/>
  <c r="D684" i="46"/>
  <c r="E684" i="46" s="1"/>
  <c r="F684" i="46" s="1"/>
  <c r="G684" i="46" s="1"/>
  <c r="D652" i="46"/>
  <c r="E652" i="46" s="1"/>
  <c r="H652" i="46" s="1"/>
  <c r="D620" i="46"/>
  <c r="E620" i="46" s="1"/>
  <c r="H620" i="46" s="1"/>
  <c r="D472" i="46"/>
  <c r="E472" i="46" s="1"/>
  <c r="H472" i="46" s="1"/>
  <c r="D586" i="46"/>
  <c r="E586" i="46" s="1"/>
  <c r="H586" i="46" s="1"/>
  <c r="D554" i="46"/>
  <c r="E554" i="46" s="1"/>
  <c r="H554" i="46" s="1"/>
  <c r="D515" i="46"/>
  <c r="E515" i="46" s="1"/>
  <c r="H515" i="46" s="1"/>
  <c r="D412" i="46"/>
  <c r="E412" i="46" s="1"/>
  <c r="H412" i="46" s="1"/>
  <c r="D480" i="46"/>
  <c r="E480" i="46" s="1"/>
  <c r="H480" i="46" s="1"/>
  <c r="D603" i="46"/>
  <c r="E603" i="46" s="1"/>
  <c r="H603" i="46" s="1"/>
  <c r="D571" i="46"/>
  <c r="E571" i="46" s="1"/>
  <c r="H571" i="46" s="1"/>
  <c r="D539" i="46"/>
  <c r="E539" i="46" s="1"/>
  <c r="H539" i="46" s="1"/>
  <c r="D484" i="46"/>
  <c r="E484" i="46" s="1"/>
  <c r="D532" i="46"/>
  <c r="E532" i="46" s="1"/>
  <c r="H532" i="46" s="1"/>
  <c r="D456" i="46"/>
  <c r="E456" i="46" s="1"/>
  <c r="D608" i="46"/>
  <c r="E608" i="46" s="1"/>
  <c r="H608" i="46" s="1"/>
  <c r="D576" i="46"/>
  <c r="E576" i="46" s="1"/>
  <c r="H576" i="46" s="1"/>
  <c r="D544" i="46"/>
  <c r="E544" i="46" s="1"/>
  <c r="H544" i="46" s="1"/>
  <c r="D487" i="46"/>
  <c r="E487" i="46" s="1"/>
  <c r="H487" i="46" s="1"/>
  <c r="D390" i="46"/>
  <c r="E390" i="46" s="1"/>
  <c r="H390" i="46" s="1"/>
  <c r="D481" i="46"/>
  <c r="E481" i="46" s="1"/>
  <c r="H481" i="46" s="1"/>
  <c r="D605" i="46"/>
  <c r="E605" i="46" s="1"/>
  <c r="H605" i="46" s="1"/>
  <c r="D573" i="46"/>
  <c r="E573" i="46" s="1"/>
  <c r="H573" i="46" s="1"/>
  <c r="D541" i="46"/>
  <c r="E541" i="46" s="1"/>
  <c r="H541" i="46" s="1"/>
  <c r="D470" i="46"/>
  <c r="E470" i="46" s="1"/>
  <c r="H470" i="46" s="1"/>
  <c r="D401" i="46"/>
  <c r="E401" i="46" s="1"/>
  <c r="H401" i="46" s="1"/>
  <c r="D396" i="46"/>
  <c r="E396" i="46" s="1"/>
  <c r="H396" i="46" s="1"/>
  <c r="D434" i="46"/>
  <c r="E434" i="46" s="1"/>
  <c r="H434" i="46" s="1"/>
  <c r="D315" i="46"/>
  <c r="E315" i="46" s="1"/>
  <c r="H315" i="46" s="1"/>
  <c r="D429" i="46"/>
  <c r="E429" i="46" s="1"/>
  <c r="H429" i="46" s="1"/>
  <c r="D350" i="46"/>
  <c r="E350" i="46" s="1"/>
  <c r="H350" i="46" s="1"/>
  <c r="D408" i="46"/>
  <c r="E408" i="46" s="1"/>
  <c r="H408" i="46" s="1"/>
  <c r="D459" i="46"/>
  <c r="E459" i="46" s="1"/>
  <c r="H459" i="46" s="1"/>
  <c r="D393" i="46"/>
  <c r="E393" i="46" s="1"/>
  <c r="H393" i="46" s="1"/>
  <c r="D367" i="46"/>
  <c r="E367" i="46" s="1"/>
  <c r="H367" i="46" s="1"/>
  <c r="D279" i="46"/>
  <c r="E279" i="46" s="1"/>
  <c r="H279" i="46" s="1"/>
  <c r="D302" i="46"/>
  <c r="E302" i="46" s="1"/>
  <c r="H302" i="46" s="1"/>
  <c r="D307" i="46"/>
  <c r="E307" i="46" s="1"/>
  <c r="H307" i="46" s="1"/>
  <c r="D363" i="46"/>
  <c r="E363" i="46" s="1"/>
  <c r="H363" i="46" s="1"/>
  <c r="D324" i="46"/>
  <c r="E324" i="46" s="1"/>
  <c r="H324" i="46" s="1"/>
  <c r="D361" i="46"/>
  <c r="E361" i="46" s="1"/>
  <c r="H361" i="46" s="1"/>
  <c r="D271" i="46"/>
  <c r="E271" i="46" s="1"/>
  <c r="H271" i="46" s="1"/>
  <c r="D296" i="46"/>
  <c r="E296" i="46" s="1"/>
  <c r="H296" i="46" s="1"/>
  <c r="D256" i="46"/>
  <c r="E256" i="46" s="1"/>
  <c r="H256" i="46" s="1"/>
  <c r="D305" i="46"/>
  <c r="E305" i="46" s="1"/>
  <c r="H305" i="46" s="1"/>
  <c r="D265" i="46"/>
  <c r="E265" i="46" s="1"/>
  <c r="H265" i="46" s="1"/>
  <c r="D266" i="46"/>
  <c r="E266" i="46" s="1"/>
  <c r="D212" i="46"/>
  <c r="E212" i="46" s="1"/>
  <c r="H212" i="46" s="1"/>
  <c r="D168" i="46"/>
  <c r="E168" i="46" s="1"/>
  <c r="H168" i="46" s="1"/>
  <c r="D197" i="46"/>
  <c r="E197" i="46" s="1"/>
  <c r="H197" i="46" s="1"/>
  <c r="D147" i="46"/>
  <c r="E147" i="46" s="1"/>
  <c r="H147" i="46" s="1"/>
  <c r="D182" i="46"/>
  <c r="E182" i="46" s="1"/>
  <c r="H182" i="46" s="1"/>
  <c r="D203" i="46"/>
  <c r="E203" i="46" s="1"/>
  <c r="H203" i="46" s="1"/>
  <c r="D153" i="46"/>
  <c r="E153" i="46" s="1"/>
  <c r="H153" i="46" s="1"/>
  <c r="D81" i="46"/>
  <c r="E81" i="46" s="1"/>
  <c r="H81" i="46" s="1"/>
  <c r="D98" i="46"/>
  <c r="E98" i="46" s="1"/>
  <c r="H98" i="46" s="1"/>
  <c r="D103" i="46"/>
  <c r="E103" i="46" s="1"/>
  <c r="H103" i="46" s="1"/>
  <c r="D116" i="46"/>
  <c r="E116" i="46" s="1"/>
  <c r="H116" i="46" s="1"/>
  <c r="D66" i="46"/>
  <c r="E66" i="46" s="1"/>
  <c r="H66" i="46" s="1"/>
  <c r="D55" i="46"/>
  <c r="E55" i="46" s="1"/>
  <c r="H55" i="46" s="1"/>
  <c r="D16" i="46"/>
  <c r="E16" i="46" s="1"/>
  <c r="H16" i="46" s="1"/>
  <c r="D735" i="46"/>
  <c r="E735" i="46" s="1"/>
  <c r="H735" i="46" s="1"/>
  <c r="D703" i="46"/>
  <c r="E703" i="46" s="1"/>
  <c r="H703" i="46" s="1"/>
  <c r="D671" i="46"/>
  <c r="E671" i="46" s="1"/>
  <c r="F671" i="46" s="1"/>
  <c r="G671" i="46" s="1"/>
  <c r="D776" i="46"/>
  <c r="E776" i="46" s="1"/>
  <c r="H776" i="46" s="1"/>
  <c r="D744" i="46"/>
  <c r="E744" i="46" s="1"/>
  <c r="D712" i="46"/>
  <c r="E712" i="46" s="1"/>
  <c r="H712" i="46" s="1"/>
  <c r="D680" i="46"/>
  <c r="E680" i="46" s="1"/>
  <c r="F680" i="46" s="1"/>
  <c r="G680" i="46" s="1"/>
  <c r="D648" i="46"/>
  <c r="E648" i="46" s="1"/>
  <c r="H648" i="46" s="1"/>
  <c r="D457" i="46"/>
  <c r="E457" i="46" s="1"/>
  <c r="H457" i="46" s="1"/>
  <c r="D582" i="46"/>
  <c r="E582" i="46" s="1"/>
  <c r="D550" i="46"/>
  <c r="E550" i="46" s="1"/>
  <c r="H550" i="46" s="1"/>
  <c r="D507" i="46"/>
  <c r="E507" i="46" s="1"/>
  <c r="H507" i="46" s="1"/>
  <c r="D394" i="46"/>
  <c r="E394" i="46" s="1"/>
  <c r="H394" i="46" s="1"/>
  <c r="D465" i="46"/>
  <c r="E465" i="46" s="1"/>
  <c r="H465" i="46" s="1"/>
  <c r="D599" i="46"/>
  <c r="E599" i="46" s="1"/>
  <c r="H599" i="46" s="1"/>
  <c r="D567" i="46"/>
  <c r="E567" i="46" s="1"/>
  <c r="H567" i="46" s="1"/>
  <c r="D535" i="46"/>
  <c r="E535" i="46" s="1"/>
  <c r="H535" i="46" s="1"/>
  <c r="D482" i="46"/>
  <c r="E482" i="46" s="1"/>
  <c r="H482" i="46" s="1"/>
  <c r="D524" i="46"/>
  <c r="E524" i="46" s="1"/>
  <c r="H524" i="46" s="1"/>
  <c r="D446" i="46"/>
  <c r="E446" i="46" s="1"/>
  <c r="H446" i="46" s="1"/>
  <c r="D604" i="46"/>
  <c r="E604" i="46" s="1"/>
  <c r="H604" i="46" s="1"/>
  <c r="D572" i="46"/>
  <c r="E572" i="46" s="1"/>
  <c r="H572" i="46" s="1"/>
  <c r="D540" i="46"/>
  <c r="E540" i="46" s="1"/>
  <c r="H540" i="46" s="1"/>
  <c r="D462" i="46"/>
  <c r="E462" i="46" s="1"/>
  <c r="H462" i="46" s="1"/>
  <c r="D372" i="46"/>
  <c r="E372" i="46" s="1"/>
  <c r="H372" i="46" s="1"/>
  <c r="D479" i="46"/>
  <c r="E479" i="46" s="1"/>
  <c r="H479" i="46" s="1"/>
  <c r="D601" i="46"/>
  <c r="E601" i="46" s="1"/>
  <c r="H601" i="46" s="1"/>
  <c r="D569" i="46"/>
  <c r="E569" i="46" s="1"/>
  <c r="H569" i="46" s="1"/>
  <c r="D537" i="46"/>
  <c r="E537" i="46" s="1"/>
  <c r="H537" i="46" s="1"/>
  <c r="D468" i="46"/>
  <c r="E468" i="46" s="1"/>
  <c r="H468" i="46" s="1"/>
  <c r="D382" i="46"/>
  <c r="E382" i="46" s="1"/>
  <c r="H382" i="46" s="1"/>
  <c r="D386" i="46"/>
  <c r="E386" i="46" s="1"/>
  <c r="H386" i="46" s="1"/>
  <c r="D426" i="46"/>
  <c r="E426" i="46" s="1"/>
  <c r="H426" i="46" s="1"/>
  <c r="D485" i="46"/>
  <c r="E485" i="46" s="1"/>
  <c r="H485" i="46" s="1"/>
  <c r="D421" i="46"/>
  <c r="E421" i="46" s="1"/>
  <c r="H421" i="46" s="1"/>
  <c r="D337" i="46"/>
  <c r="E337" i="46" s="1"/>
  <c r="H337" i="46" s="1"/>
  <c r="D400" i="46"/>
  <c r="E400" i="46" s="1"/>
  <c r="H400" i="46" s="1"/>
  <c r="D451" i="46"/>
  <c r="E451" i="46" s="1"/>
  <c r="H451" i="46" s="1"/>
  <c r="D389" i="46"/>
  <c r="E389" i="46" s="1"/>
  <c r="H389" i="46" s="1"/>
  <c r="D359" i="46"/>
  <c r="E359" i="46" s="1"/>
  <c r="H359" i="46" s="1"/>
  <c r="D255" i="46"/>
  <c r="E255" i="46" s="1"/>
  <c r="H255" i="46" s="1"/>
  <c r="D295" i="46"/>
  <c r="E295" i="46" s="1"/>
  <c r="D298" i="46"/>
  <c r="E298" i="46" s="1"/>
  <c r="H298" i="46" s="1"/>
  <c r="D355" i="46"/>
  <c r="E355" i="46" s="1"/>
  <c r="H355" i="46" s="1"/>
  <c r="D319" i="46"/>
  <c r="E319" i="46" s="1"/>
  <c r="H319" i="46" s="1"/>
  <c r="D353" i="46"/>
  <c r="E353" i="46" s="1"/>
  <c r="H353" i="46" s="1"/>
  <c r="D247" i="46"/>
  <c r="E247" i="46" s="1"/>
  <c r="H247" i="46" s="1"/>
  <c r="D292" i="46"/>
  <c r="E292" i="46" s="1"/>
  <c r="H292" i="46" s="1"/>
  <c r="D252" i="46"/>
  <c r="E252" i="46" s="1"/>
  <c r="H252" i="46" s="1"/>
  <c r="D301" i="46"/>
  <c r="E301" i="46" s="1"/>
  <c r="H301" i="46" s="1"/>
  <c r="D253" i="46"/>
  <c r="E253" i="46" s="1"/>
  <c r="H253" i="46" s="1"/>
  <c r="D262" i="46"/>
  <c r="E262" i="46" s="1"/>
  <c r="H262" i="46" s="1"/>
  <c r="D208" i="46"/>
  <c r="E208" i="46" s="1"/>
  <c r="H208" i="46" s="1"/>
  <c r="D164" i="46"/>
  <c r="E164" i="46" s="1"/>
  <c r="H164" i="46" s="1"/>
  <c r="D193" i="46"/>
  <c r="E193" i="46" s="1"/>
  <c r="H193" i="46" s="1"/>
  <c r="D226" i="46"/>
  <c r="E226" i="46" s="1"/>
  <c r="H226" i="46" s="1"/>
  <c r="D162" i="46"/>
  <c r="E162" i="46" s="1"/>
  <c r="H162" i="46" s="1"/>
  <c r="D183" i="46"/>
  <c r="E183" i="46" s="1"/>
  <c r="H183" i="46" s="1"/>
  <c r="D133" i="46"/>
  <c r="E133" i="46" s="1"/>
  <c r="H133" i="46" s="1"/>
  <c r="D142" i="46"/>
  <c r="E142" i="46" s="1"/>
  <c r="H142" i="46" s="1"/>
  <c r="D61" i="46"/>
  <c r="E61" i="46" s="1"/>
  <c r="H61" i="46" s="1"/>
  <c r="D160" i="46"/>
  <c r="E160" i="46" s="1"/>
  <c r="H160" i="46" s="1"/>
  <c r="D73" i="46"/>
  <c r="E73" i="46" s="1"/>
  <c r="H73" i="46" s="1"/>
  <c r="D62" i="46"/>
  <c r="E62" i="46" s="1"/>
  <c r="H62" i="46" s="1"/>
  <c r="D51" i="46"/>
  <c r="E51" i="46" s="1"/>
  <c r="H51" i="46" s="1"/>
  <c r="D12" i="46"/>
  <c r="E12" i="46" s="1"/>
  <c r="H12" i="46" s="1"/>
  <c r="D772" i="46"/>
  <c r="E772" i="46" s="1"/>
  <c r="H772" i="46" s="1"/>
  <c r="D740" i="46"/>
  <c r="E740" i="46" s="1"/>
  <c r="H740" i="46" s="1"/>
  <c r="D708" i="46"/>
  <c r="E708" i="46" s="1"/>
  <c r="H708" i="46" s="1"/>
  <c r="D676" i="46"/>
  <c r="E676" i="46" s="1"/>
  <c r="F676" i="46" s="1"/>
  <c r="G676" i="46" s="1"/>
  <c r="D644" i="46"/>
  <c r="E644" i="46" s="1"/>
  <c r="H644" i="46" s="1"/>
  <c r="D528" i="46"/>
  <c r="E528" i="46" s="1"/>
  <c r="H528" i="46" s="1"/>
  <c r="D455" i="46"/>
  <c r="E455" i="46" s="1"/>
  <c r="H455" i="46" s="1"/>
  <c r="D578" i="46"/>
  <c r="E578" i="46" s="1"/>
  <c r="H578" i="46" s="1"/>
  <c r="D546" i="46"/>
  <c r="E546" i="46" s="1"/>
  <c r="H546" i="46" s="1"/>
  <c r="D499" i="46"/>
  <c r="E499" i="46" s="1"/>
  <c r="H499" i="46" s="1"/>
  <c r="D526" i="46"/>
  <c r="E526" i="46" s="1"/>
  <c r="H526" i="46" s="1"/>
  <c r="D463" i="46"/>
  <c r="E463" i="46" s="1"/>
  <c r="H463" i="46" s="1"/>
  <c r="D563" i="46"/>
  <c r="E563" i="46" s="1"/>
  <c r="H563" i="46" s="1"/>
  <c r="D529" i="46"/>
  <c r="E529" i="46" s="1"/>
  <c r="H529" i="46" s="1"/>
  <c r="D454" i="46"/>
  <c r="E454" i="46" s="1"/>
  <c r="H454" i="46" s="1"/>
  <c r="D516" i="46"/>
  <c r="E516" i="46" s="1"/>
  <c r="H516" i="46" s="1"/>
  <c r="D430" i="46"/>
  <c r="E430" i="46" s="1"/>
  <c r="H430" i="46" s="1"/>
  <c r="D600" i="46"/>
  <c r="E600" i="46" s="1"/>
  <c r="H600" i="46" s="1"/>
  <c r="D568" i="46"/>
  <c r="E568" i="46" s="1"/>
  <c r="H568" i="46" s="1"/>
  <c r="D536" i="46"/>
  <c r="E536" i="46" s="1"/>
  <c r="H536" i="46" s="1"/>
  <c r="D460" i="46"/>
  <c r="E460" i="46" s="1"/>
  <c r="H460" i="46" s="1"/>
  <c r="D530" i="46"/>
  <c r="E530" i="46" s="1"/>
  <c r="H530" i="46" s="1"/>
  <c r="D464" i="46"/>
  <c r="E464" i="46" s="1"/>
  <c r="H464" i="46" s="1"/>
  <c r="D597" i="46"/>
  <c r="E597" i="46" s="1"/>
  <c r="H597" i="46" s="1"/>
  <c r="D565" i="46"/>
  <c r="E565" i="46" s="1"/>
  <c r="H565" i="46" s="1"/>
  <c r="D533" i="46"/>
  <c r="E533" i="46" s="1"/>
  <c r="H533" i="46" s="1"/>
  <c r="D466" i="46"/>
  <c r="E466" i="46" s="1"/>
  <c r="H466" i="46" s="1"/>
  <c r="D380" i="46"/>
  <c r="E380" i="46" s="1"/>
  <c r="H380" i="46" s="1"/>
  <c r="D384" i="46"/>
  <c r="E384" i="46" s="1"/>
  <c r="H384" i="46" s="1"/>
  <c r="D418" i="46"/>
  <c r="E418" i="46" s="1"/>
  <c r="H418" i="46" s="1"/>
  <c r="D477" i="46"/>
  <c r="E477" i="46" s="1"/>
  <c r="H477" i="46" s="1"/>
  <c r="D413" i="46"/>
  <c r="E413" i="46" s="1"/>
  <c r="H413" i="46" s="1"/>
  <c r="D299" i="46"/>
  <c r="E299" i="46" s="1"/>
  <c r="H299" i="46" s="1"/>
  <c r="D385" i="46"/>
  <c r="E385" i="46" s="1"/>
  <c r="H385" i="46" s="1"/>
  <c r="D443" i="46"/>
  <c r="E443" i="46" s="1"/>
  <c r="H443" i="46" s="1"/>
  <c r="D376" i="46"/>
  <c r="E376" i="46" s="1"/>
  <c r="H376" i="46" s="1"/>
  <c r="D351" i="46"/>
  <c r="E351" i="46" s="1"/>
  <c r="H351" i="46" s="1"/>
  <c r="D362" i="46"/>
  <c r="E362" i="46" s="1"/>
  <c r="H362" i="46" s="1"/>
  <c r="D283" i="46"/>
  <c r="E283" i="46" s="1"/>
  <c r="H283" i="46" s="1"/>
  <c r="D291" i="46"/>
  <c r="E291" i="46" s="1"/>
  <c r="H291" i="46" s="1"/>
  <c r="D346" i="46"/>
  <c r="E346" i="46" s="1"/>
  <c r="H346" i="46" s="1"/>
  <c r="D310" i="46"/>
  <c r="E310" i="46" s="1"/>
  <c r="H310" i="46" s="1"/>
  <c r="D347" i="46"/>
  <c r="E347" i="46" s="1"/>
  <c r="H347" i="46" s="1"/>
  <c r="D240" i="46"/>
  <c r="E240" i="46" s="1"/>
  <c r="H240" i="46" s="1"/>
  <c r="D288" i="46"/>
  <c r="E288" i="46" s="1"/>
  <c r="H288" i="46" s="1"/>
  <c r="D248" i="46"/>
  <c r="E248" i="46" s="1"/>
  <c r="H248" i="46" s="1"/>
  <c r="D297" i="46"/>
  <c r="E297" i="46" s="1"/>
  <c r="H297" i="46" s="1"/>
  <c r="D249" i="46"/>
  <c r="E249" i="46" s="1"/>
  <c r="H249" i="46" s="1"/>
  <c r="D258" i="46"/>
  <c r="E258" i="46" s="1"/>
  <c r="H258" i="46" s="1"/>
  <c r="D204" i="46"/>
  <c r="E204" i="46" s="1"/>
  <c r="H204" i="46" s="1"/>
  <c r="D233" i="46"/>
  <c r="E233" i="46" s="1"/>
  <c r="H233" i="46" s="1"/>
  <c r="D189" i="46"/>
  <c r="E189" i="46" s="1"/>
  <c r="H189" i="46" s="1"/>
  <c r="D222" i="46"/>
  <c r="E222" i="46" s="1"/>
  <c r="H222" i="46" s="1"/>
  <c r="D159" i="46"/>
  <c r="E159" i="46" s="1"/>
  <c r="H159" i="46" s="1"/>
  <c r="D179" i="46"/>
  <c r="E179" i="46" s="1"/>
  <c r="H179" i="46" s="1"/>
  <c r="D129" i="46"/>
  <c r="E129" i="46" s="1"/>
  <c r="H129" i="46" s="1"/>
  <c r="D138" i="46"/>
  <c r="E138" i="46" s="1"/>
  <c r="H138" i="46" s="1"/>
  <c r="D143" i="46"/>
  <c r="E143" i="46" s="1"/>
  <c r="H143" i="46" s="1"/>
  <c r="D156" i="46"/>
  <c r="E156" i="46" s="1"/>
  <c r="H156" i="46" s="1"/>
  <c r="D41" i="46"/>
  <c r="E41" i="46" s="1"/>
  <c r="H41" i="46" s="1"/>
  <c r="D38" i="46"/>
  <c r="E38" i="46" s="1"/>
  <c r="H38" i="46" s="1"/>
  <c r="D23" i="46"/>
  <c r="E23" i="46" s="1"/>
  <c r="H23" i="46" s="1"/>
  <c r="H981" i="46"/>
  <c r="F981" i="46"/>
  <c r="G981" i="46" s="1"/>
  <c r="H919" i="46"/>
  <c r="F919" i="46"/>
  <c r="G919" i="46" s="1"/>
  <c r="H300" i="46"/>
  <c r="F986" i="46"/>
  <c r="G986" i="46" s="1"/>
  <c r="H986" i="46"/>
  <c r="H1003" i="46"/>
  <c r="F1003" i="46"/>
  <c r="G1003" i="46" s="1"/>
  <c r="H767" i="46"/>
  <c r="F746" i="46"/>
  <c r="G746" i="46" s="1"/>
  <c r="F815" i="46"/>
  <c r="G815" i="46" s="1"/>
  <c r="H815" i="46"/>
  <c r="F855" i="46"/>
  <c r="G855" i="46" s="1"/>
  <c r="H855" i="46"/>
  <c r="H812" i="46"/>
  <c r="F812" i="46"/>
  <c r="G812" i="46" s="1"/>
  <c r="H714" i="46"/>
  <c r="F714" i="46"/>
  <c r="G714" i="46" s="1"/>
  <c r="F895" i="46"/>
  <c r="G895" i="46" s="1"/>
  <c r="H895" i="46"/>
  <c r="H840" i="46"/>
  <c r="H811" i="46"/>
  <c r="H816" i="46"/>
  <c r="H967" i="46"/>
  <c r="F795" i="46"/>
  <c r="G795" i="46" s="1"/>
  <c r="H795" i="46"/>
  <c r="H215" i="46"/>
  <c r="H115" i="46"/>
  <c r="D96" i="46"/>
  <c r="E96" i="46" s="1"/>
  <c r="D21" i="46"/>
  <c r="E21" i="46" s="1"/>
  <c r="D74" i="46"/>
  <c r="E74" i="46" s="1"/>
  <c r="D42" i="46"/>
  <c r="E42" i="46" s="1"/>
  <c r="D10" i="46"/>
  <c r="E10" i="46" s="1"/>
  <c r="D63" i="46"/>
  <c r="E63" i="46" s="1"/>
  <c r="D31" i="46"/>
  <c r="E31" i="46" s="1"/>
  <c r="D88" i="46"/>
  <c r="E88" i="46" s="1"/>
  <c r="D56" i="46"/>
  <c r="E56" i="46" s="1"/>
  <c r="D24" i="46"/>
  <c r="E24" i="46" s="1"/>
  <c r="H358" i="46"/>
  <c r="F926" i="46"/>
  <c r="G926" i="46" s="1"/>
  <c r="H926" i="46"/>
  <c r="H861" i="46"/>
  <c r="F861" i="46"/>
  <c r="G861" i="46" s="1"/>
  <c r="F773" i="46"/>
  <c r="G773" i="46" s="1"/>
  <c r="H818" i="46"/>
  <c r="H649" i="46"/>
  <c r="H635" i="46"/>
  <c r="F958" i="46"/>
  <c r="G958" i="46" s="1"/>
  <c r="H958" i="46"/>
  <c r="F989" i="46"/>
  <c r="G989" i="46" s="1"/>
  <c r="F963" i="46"/>
  <c r="G963" i="46" s="1"/>
  <c r="F837" i="46"/>
  <c r="G837" i="46" s="1"/>
  <c r="H837" i="46"/>
  <c r="F695" i="46"/>
  <c r="G695" i="46" s="1"/>
  <c r="H695" i="46"/>
  <c r="H520" i="46"/>
  <c r="H444" i="46"/>
  <c r="H354" i="46"/>
  <c r="D59" i="46"/>
  <c r="E59" i="46" s="1"/>
  <c r="D27" i="46"/>
  <c r="E27" i="46" s="1"/>
  <c r="D84" i="46"/>
  <c r="E84" i="46" s="1"/>
  <c r="D52" i="46"/>
  <c r="E52" i="46" s="1"/>
  <c r="D20" i="46"/>
  <c r="E20" i="46" s="1"/>
  <c r="H621" i="46"/>
  <c r="H349" i="46"/>
  <c r="H266" i="46"/>
  <c r="F922" i="46"/>
  <c r="G922" i="46" s="1"/>
  <c r="H922" i="46"/>
  <c r="H852" i="46"/>
  <c r="F852" i="46"/>
  <c r="G852" i="46" s="1"/>
  <c r="H829" i="46"/>
  <c r="F829" i="46"/>
  <c r="G829" i="46" s="1"/>
  <c r="F687" i="46"/>
  <c r="G687" i="46" s="1"/>
  <c r="H687" i="46"/>
  <c r="H83" i="46"/>
  <c r="H842" i="46"/>
  <c r="H718" i="46"/>
  <c r="H587" i="46"/>
  <c r="F978" i="46"/>
  <c r="G978" i="46" s="1"/>
  <c r="H978" i="46"/>
  <c r="F697" i="46"/>
  <c r="G697" i="46" s="1"/>
  <c r="H697" i="46"/>
  <c r="H655" i="46"/>
  <c r="H511" i="46"/>
  <c r="H345" i="46"/>
  <c r="H267" i="46"/>
  <c r="H273" i="46"/>
  <c r="H892" i="46"/>
  <c r="F892" i="46"/>
  <c r="G892" i="46" s="1"/>
  <c r="F916" i="46"/>
  <c r="G916" i="46" s="1"/>
  <c r="H916" i="46"/>
  <c r="H945" i="46"/>
  <c r="F945" i="46"/>
  <c r="G945" i="46" s="1"/>
  <c r="H951" i="46"/>
  <c r="F951" i="46"/>
  <c r="G951" i="46" s="1"/>
  <c r="H889" i="46"/>
  <c r="F713" i="46"/>
  <c r="G713" i="46" s="1"/>
  <c r="H713" i="46"/>
  <c r="H244" i="46"/>
  <c r="H290" i="46"/>
  <c r="D210" i="46"/>
  <c r="E210" i="46" s="1"/>
  <c r="D178" i="46"/>
  <c r="E178" i="46" s="1"/>
  <c r="D231" i="46"/>
  <c r="E231" i="46" s="1"/>
  <c r="D199" i="46"/>
  <c r="E199" i="46" s="1"/>
  <c r="D167" i="46"/>
  <c r="E167" i="46" s="1"/>
  <c r="D149" i="46"/>
  <c r="E149" i="46" s="1"/>
  <c r="D117" i="46"/>
  <c r="E117" i="46" s="1"/>
  <c r="D49" i="46"/>
  <c r="E49" i="46" s="1"/>
  <c r="D126" i="46"/>
  <c r="E126" i="46" s="1"/>
  <c r="D94" i="46"/>
  <c r="E94" i="46" s="1"/>
  <c r="D131" i="46"/>
  <c r="E131" i="46" s="1"/>
  <c r="D99" i="46"/>
  <c r="E99" i="46" s="1"/>
  <c r="D144" i="46"/>
  <c r="E144" i="46" s="1"/>
  <c r="D112" i="46"/>
  <c r="E112" i="46" s="1"/>
  <c r="D37" i="46"/>
  <c r="E37" i="46" s="1"/>
  <c r="D90" i="46"/>
  <c r="E90" i="46" s="1"/>
  <c r="D58" i="46"/>
  <c r="E58" i="46" s="1"/>
  <c r="D26" i="46"/>
  <c r="E26" i="46" s="1"/>
  <c r="D79" i="46"/>
  <c r="E79" i="46" s="1"/>
  <c r="D47" i="46"/>
  <c r="E47" i="46" s="1"/>
  <c r="D15" i="46"/>
  <c r="E15" i="46" s="1"/>
  <c r="D72" i="46"/>
  <c r="E72" i="46" s="1"/>
  <c r="D40" i="46"/>
  <c r="E40" i="46" s="1"/>
  <c r="D8" i="46"/>
  <c r="E8" i="46" s="1"/>
  <c r="F942" i="46"/>
  <c r="G942" i="46" s="1"/>
  <c r="H942" i="46"/>
  <c r="H277" i="46"/>
  <c r="F992" i="46"/>
  <c r="G992" i="46" s="1"/>
  <c r="H992" i="46"/>
  <c r="F932" i="46"/>
  <c r="G932" i="46" s="1"/>
  <c r="H932" i="46"/>
  <c r="H798" i="46"/>
  <c r="F798" i="46"/>
  <c r="G798" i="46" s="1"/>
  <c r="H610" i="46"/>
  <c r="F838" i="46"/>
  <c r="G838" i="46" s="1"/>
  <c r="H838" i="46"/>
  <c r="H618" i="46"/>
  <c r="F696" i="46"/>
  <c r="G696" i="46" s="1"/>
  <c r="H433" i="46"/>
  <c r="H453" i="46"/>
  <c r="H241" i="46"/>
  <c r="F918" i="46"/>
  <c r="G918" i="46" s="1"/>
  <c r="H977" i="46"/>
  <c r="F977" i="46"/>
  <c r="G977" i="46" s="1"/>
  <c r="H802" i="46"/>
  <c r="F802" i="46"/>
  <c r="G802" i="46" s="1"/>
  <c r="F834" i="46"/>
  <c r="G834" i="46" s="1"/>
  <c r="H834" i="46"/>
  <c r="F788" i="46"/>
  <c r="G788" i="46" s="1"/>
  <c r="H788" i="46"/>
  <c r="H407" i="46"/>
  <c r="H259" i="46"/>
  <c r="F988" i="46"/>
  <c r="G988" i="46" s="1"/>
  <c r="H988" i="46"/>
  <c r="H824" i="46"/>
  <c r="F824" i="46"/>
  <c r="G824" i="46" s="1"/>
  <c r="H808" i="46"/>
  <c r="F808" i="46"/>
  <c r="G808" i="46" s="1"/>
  <c r="F863" i="46"/>
  <c r="G863" i="46" s="1"/>
  <c r="H863" i="46"/>
  <c r="H896" i="46"/>
  <c r="F896" i="46"/>
  <c r="G896" i="46" s="1"/>
  <c r="F903" i="46"/>
  <c r="G903" i="46" s="1"/>
  <c r="H903" i="46"/>
  <c r="F946" i="46"/>
  <c r="G946" i="46" s="1"/>
  <c r="H946" i="46"/>
  <c r="H973" i="46"/>
  <c r="F973" i="46"/>
  <c r="G973" i="46" s="1"/>
  <c r="H941" i="46"/>
  <c r="F941" i="46"/>
  <c r="G941" i="46" s="1"/>
  <c r="H909" i="46"/>
  <c r="F909" i="46"/>
  <c r="G909" i="46" s="1"/>
  <c r="H836" i="46"/>
  <c r="F836" i="46"/>
  <c r="G836" i="46" s="1"/>
  <c r="H770" i="46"/>
  <c r="F770" i="46"/>
  <c r="G770" i="46" s="1"/>
  <c r="F839" i="46"/>
  <c r="G839" i="46" s="1"/>
  <c r="H839" i="46"/>
  <c r="F761" i="46"/>
  <c r="G761" i="46" s="1"/>
  <c r="H761" i="46"/>
  <c r="H947" i="46"/>
  <c r="F947" i="46"/>
  <c r="G947" i="46" s="1"/>
  <c r="H915" i="46"/>
  <c r="F915" i="46"/>
  <c r="G915" i="46" s="1"/>
  <c r="F789" i="46"/>
  <c r="G789" i="46" s="1"/>
  <c r="H789" i="46"/>
  <c r="F885" i="46"/>
  <c r="G885" i="46" s="1"/>
  <c r="H885" i="46"/>
  <c r="F821" i="46"/>
  <c r="G821" i="46" s="1"/>
  <c r="H821" i="46"/>
  <c r="F894" i="46"/>
  <c r="G894" i="46" s="1"/>
  <c r="H894" i="46"/>
  <c r="F862" i="46"/>
  <c r="G862" i="46" s="1"/>
  <c r="F830" i="46"/>
  <c r="G830" i="46" s="1"/>
  <c r="H830" i="46"/>
  <c r="H726" i="46"/>
  <c r="F726" i="46"/>
  <c r="G726" i="46" s="1"/>
  <c r="H706" i="46"/>
  <c r="F706" i="46"/>
  <c r="G706" i="46" s="1"/>
  <c r="H642" i="46"/>
  <c r="H590" i="46"/>
  <c r="H647" i="46"/>
  <c r="F752" i="46"/>
  <c r="G752" i="46" s="1"/>
  <c r="H488" i="46"/>
  <c r="H543" i="46"/>
  <c r="H403" i="46"/>
  <c r="D286" i="46"/>
  <c r="E286" i="46" s="1"/>
  <c r="D254" i="46"/>
  <c r="E254" i="46" s="1"/>
  <c r="D224" i="46"/>
  <c r="E224" i="46" s="1"/>
  <c r="D192" i="46"/>
  <c r="E192" i="46" s="1"/>
  <c r="D158" i="46"/>
  <c r="E158" i="46" s="1"/>
  <c r="D213" i="46"/>
  <c r="E213" i="46" s="1"/>
  <c r="D181" i="46"/>
  <c r="E181" i="46" s="1"/>
  <c r="D238" i="46"/>
  <c r="E238" i="46" s="1"/>
  <c r="D206" i="46"/>
  <c r="E206" i="46" s="1"/>
  <c r="D174" i="46"/>
  <c r="E174" i="46" s="1"/>
  <c r="D227" i="46"/>
  <c r="E227" i="46" s="1"/>
  <c r="D195" i="46"/>
  <c r="E195" i="46" s="1"/>
  <c r="D163" i="46"/>
  <c r="E163" i="46" s="1"/>
  <c r="D145" i="46"/>
  <c r="E145" i="46" s="1"/>
  <c r="D113" i="46"/>
  <c r="E113" i="46" s="1"/>
  <c r="D5" i="46"/>
  <c r="E5" i="46" s="1"/>
  <c r="D122" i="46"/>
  <c r="E122" i="46" s="1"/>
  <c r="D91" i="46"/>
  <c r="E91" i="46" s="1"/>
  <c r="D127" i="46"/>
  <c r="E127" i="46" s="1"/>
  <c r="D95" i="46"/>
  <c r="E95" i="46" s="1"/>
  <c r="D140" i="46"/>
  <c r="E140" i="46" s="1"/>
  <c r="D108" i="46"/>
  <c r="E108" i="46" s="1"/>
  <c r="D33" i="46"/>
  <c r="E33" i="46" s="1"/>
  <c r="D86" i="46"/>
  <c r="E86" i="46" s="1"/>
  <c r="D54" i="46"/>
  <c r="E54" i="46" s="1"/>
  <c r="D22" i="46"/>
  <c r="E22" i="46" s="1"/>
  <c r="D75" i="46"/>
  <c r="E75" i="46" s="1"/>
  <c r="D43" i="46"/>
  <c r="E43" i="46" s="1"/>
  <c r="D11" i="46"/>
  <c r="E11" i="46" s="1"/>
  <c r="D68" i="46"/>
  <c r="E68" i="46" s="1"/>
  <c r="D36" i="46"/>
  <c r="E36" i="46" s="1"/>
  <c r="D4" i="46"/>
  <c r="E4" i="46" s="1"/>
  <c r="F934" i="46"/>
  <c r="G934" i="46" s="1"/>
  <c r="H934" i="46"/>
  <c r="H917" i="46"/>
  <c r="F917" i="46"/>
  <c r="G917" i="46" s="1"/>
  <c r="H923" i="46"/>
  <c r="F923" i="46"/>
  <c r="G923" i="46" s="1"/>
  <c r="F693" i="46"/>
  <c r="G693" i="46" s="1"/>
  <c r="H693" i="46"/>
  <c r="H505" i="46"/>
  <c r="F944" i="46"/>
  <c r="G944" i="46" s="1"/>
  <c r="H944" i="46"/>
  <c r="F899" i="46"/>
  <c r="G899" i="46" s="1"/>
  <c r="H899" i="46"/>
  <c r="F962" i="46"/>
  <c r="G962" i="46" s="1"/>
  <c r="H962" i="46"/>
  <c r="H848" i="46"/>
  <c r="F848" i="46"/>
  <c r="G848" i="46" s="1"/>
  <c r="H678" i="46"/>
  <c r="F678" i="46"/>
  <c r="G678" i="46" s="1"/>
  <c r="F912" i="46"/>
  <c r="G912" i="46" s="1"/>
  <c r="H912" i="46"/>
  <c r="F928" i="46"/>
  <c r="G928" i="46" s="1"/>
  <c r="H928" i="46"/>
  <c r="F972" i="46"/>
  <c r="G972" i="46" s="1"/>
  <c r="H972" i="46"/>
  <c r="F1002" i="46"/>
  <c r="G1002" i="46" s="1"/>
  <c r="H1002" i="46"/>
  <c r="H856" i="46"/>
  <c r="F856" i="46"/>
  <c r="G856" i="46" s="1"/>
  <c r="H872" i="46"/>
  <c r="F872" i="46"/>
  <c r="G872" i="46" s="1"/>
  <c r="H888" i="46"/>
  <c r="F888" i="46"/>
  <c r="G888" i="46" s="1"/>
  <c r="F930" i="46"/>
  <c r="G930" i="46" s="1"/>
  <c r="H930" i="46"/>
  <c r="H1001" i="46"/>
  <c r="F1001" i="46"/>
  <c r="G1001" i="46" s="1"/>
  <c r="H937" i="46"/>
  <c r="F937" i="46"/>
  <c r="G937" i="46" s="1"/>
  <c r="F827" i="46"/>
  <c r="G827" i="46" s="1"/>
  <c r="H827" i="46"/>
  <c r="F705" i="46"/>
  <c r="G705" i="46" s="1"/>
  <c r="H705" i="46"/>
  <c r="H754" i="46"/>
  <c r="F754" i="46"/>
  <c r="G754" i="46" s="1"/>
  <c r="H975" i="46"/>
  <c r="F975" i="46"/>
  <c r="G975" i="46" s="1"/>
  <c r="H943" i="46"/>
  <c r="F943" i="46"/>
  <c r="G943" i="46" s="1"/>
  <c r="H911" i="46"/>
  <c r="F911" i="46"/>
  <c r="G911" i="46" s="1"/>
  <c r="F881" i="46"/>
  <c r="G881" i="46" s="1"/>
  <c r="H881" i="46"/>
  <c r="F817" i="46"/>
  <c r="G817" i="46" s="1"/>
  <c r="H817" i="46"/>
  <c r="H762" i="46"/>
  <c r="F762" i="46"/>
  <c r="G762" i="46" s="1"/>
  <c r="F890" i="46"/>
  <c r="G890" i="46" s="1"/>
  <c r="H890" i="46"/>
  <c r="H858" i="46"/>
  <c r="F826" i="46"/>
  <c r="G826" i="46" s="1"/>
  <c r="H826" i="46"/>
  <c r="F689" i="46"/>
  <c r="G689" i="46" s="1"/>
  <c r="H689" i="46"/>
  <c r="H625" i="46"/>
  <c r="H702" i="46"/>
  <c r="F702" i="46"/>
  <c r="G702" i="46" s="1"/>
  <c r="H638" i="46"/>
  <c r="F803" i="46"/>
  <c r="G803" i="46" s="1"/>
  <c r="H484" i="46"/>
  <c r="H456" i="46"/>
  <c r="D268" i="46"/>
  <c r="E268" i="46" s="1"/>
  <c r="D325" i="46"/>
  <c r="E325" i="46" s="1"/>
  <c r="D293" i="46"/>
  <c r="E293" i="46" s="1"/>
  <c r="D261" i="46"/>
  <c r="E261" i="46" s="1"/>
  <c r="D282" i="46"/>
  <c r="E282" i="46" s="1"/>
  <c r="D250" i="46"/>
  <c r="E250" i="46" s="1"/>
  <c r="D220" i="46"/>
  <c r="E220" i="46" s="1"/>
  <c r="D188" i="46"/>
  <c r="E188" i="46" s="1"/>
  <c r="D151" i="46"/>
  <c r="E151" i="46" s="1"/>
  <c r="D209" i="46"/>
  <c r="E209" i="46" s="1"/>
  <c r="D177" i="46"/>
  <c r="E177" i="46" s="1"/>
  <c r="D234" i="46"/>
  <c r="E234" i="46" s="1"/>
  <c r="D202" i="46"/>
  <c r="E202" i="46" s="1"/>
  <c r="D170" i="46"/>
  <c r="E170" i="46" s="1"/>
  <c r="D223" i="46"/>
  <c r="E223" i="46" s="1"/>
  <c r="D191" i="46"/>
  <c r="E191" i="46" s="1"/>
  <c r="D155" i="46"/>
  <c r="E155" i="46" s="1"/>
  <c r="D141" i="46"/>
  <c r="E141" i="46" s="1"/>
  <c r="D109" i="46"/>
  <c r="E109" i="46" s="1"/>
  <c r="D85" i="46"/>
  <c r="E85" i="46" s="1"/>
  <c r="D118" i="46"/>
  <c r="E118" i="46" s="1"/>
  <c r="D89" i="46"/>
  <c r="E89" i="46" s="1"/>
  <c r="D123" i="46"/>
  <c r="E123" i="46" s="1"/>
  <c r="D65" i="46"/>
  <c r="E65" i="46" s="1"/>
  <c r="D136" i="46"/>
  <c r="E136" i="46" s="1"/>
  <c r="D104" i="46"/>
  <c r="E104" i="46" s="1"/>
  <c r="D29" i="46"/>
  <c r="E29" i="46" s="1"/>
  <c r="D82" i="46"/>
  <c r="E82" i="46" s="1"/>
  <c r="D50" i="46"/>
  <c r="E50" i="46" s="1"/>
  <c r="D18" i="46"/>
  <c r="E18" i="46" s="1"/>
  <c r="D71" i="46"/>
  <c r="E71" i="46" s="1"/>
  <c r="D39" i="46"/>
  <c r="E39" i="46" s="1"/>
  <c r="D6" i="46"/>
  <c r="E6" i="46" s="1"/>
  <c r="D64" i="46"/>
  <c r="E64" i="46" s="1"/>
  <c r="D32" i="46"/>
  <c r="E32" i="46" s="1"/>
  <c r="H959" i="46"/>
  <c r="F959" i="46"/>
  <c r="G959" i="46" s="1"/>
  <c r="H627" i="46"/>
  <c r="F668" i="46"/>
  <c r="G668" i="46" s="1"/>
  <c r="H517" i="46"/>
  <c r="H333" i="46"/>
  <c r="F936" i="46"/>
  <c r="G936" i="46" s="1"/>
  <c r="H936" i="46"/>
  <c r="H955" i="46"/>
  <c r="F955" i="46"/>
  <c r="G955" i="46" s="1"/>
  <c r="F721" i="46"/>
  <c r="G721" i="46" s="1"/>
  <c r="H721" i="46"/>
  <c r="F783" i="46"/>
  <c r="G783" i="46" s="1"/>
  <c r="H783" i="46"/>
  <c r="H623" i="46"/>
  <c r="H632" i="46"/>
  <c r="H551" i="46"/>
  <c r="H588" i="46"/>
  <c r="H425" i="46"/>
  <c r="F910" i="46"/>
  <c r="G910" i="46" s="1"/>
  <c r="H910" i="46"/>
  <c r="F920" i="46"/>
  <c r="G920" i="46" s="1"/>
  <c r="H920" i="46"/>
  <c r="F725" i="46"/>
  <c r="G725" i="46" s="1"/>
  <c r="H725" i="46"/>
  <c r="F843" i="46"/>
  <c r="G843" i="46" s="1"/>
  <c r="H843" i="46"/>
  <c r="H734" i="46"/>
  <c r="F734" i="46"/>
  <c r="G734" i="46" s="1"/>
  <c r="F825" i="46"/>
  <c r="G825" i="46" s="1"/>
  <c r="H825" i="46"/>
  <c r="F898" i="46"/>
  <c r="G898" i="46" s="1"/>
  <c r="H898" i="46"/>
  <c r="F779" i="46"/>
  <c r="G779" i="46" s="1"/>
  <c r="H779" i="46"/>
  <c r="H336" i="46"/>
  <c r="H19" i="46"/>
  <c r="F996" i="46"/>
  <c r="G996" i="46" s="1"/>
  <c r="H996" i="46"/>
  <c r="F990" i="46"/>
  <c r="G990" i="46" s="1"/>
  <c r="H990" i="46"/>
  <c r="F956" i="46"/>
  <c r="G956" i="46" s="1"/>
  <c r="H956" i="46"/>
  <c r="F1000" i="46"/>
  <c r="G1000" i="46" s="1"/>
  <c r="H1000" i="46"/>
  <c r="F998" i="46"/>
  <c r="G998" i="46" s="1"/>
  <c r="H998" i="46"/>
  <c r="H782" i="46"/>
  <c r="F782" i="46"/>
  <c r="G782" i="46" s="1"/>
  <c r="F914" i="46"/>
  <c r="G914" i="46" s="1"/>
  <c r="H914" i="46"/>
  <c r="H997" i="46"/>
  <c r="F997" i="46"/>
  <c r="G997" i="46" s="1"/>
  <c r="H965" i="46"/>
  <c r="F965" i="46"/>
  <c r="G965" i="46" s="1"/>
  <c r="H933" i="46"/>
  <c r="F933" i="46"/>
  <c r="G933" i="46" s="1"/>
  <c r="H884" i="46"/>
  <c r="F884" i="46"/>
  <c r="G884" i="46" s="1"/>
  <c r="F887" i="46"/>
  <c r="G887" i="46" s="1"/>
  <c r="H887" i="46"/>
  <c r="H971" i="46"/>
  <c r="F971" i="46"/>
  <c r="G971" i="46" s="1"/>
  <c r="H939" i="46"/>
  <c r="F939" i="46"/>
  <c r="G939" i="46" s="1"/>
  <c r="H907" i="46"/>
  <c r="F907" i="46"/>
  <c r="G907" i="46" s="1"/>
  <c r="H844" i="46"/>
  <c r="F844" i="46"/>
  <c r="G844" i="46" s="1"/>
  <c r="F777" i="46"/>
  <c r="G777" i="46" s="1"/>
  <c r="H777" i="46"/>
  <c r="H877" i="46"/>
  <c r="F877" i="46"/>
  <c r="G877" i="46" s="1"/>
  <c r="H813" i="46"/>
  <c r="F813" i="46"/>
  <c r="G813" i="46" s="1"/>
  <c r="F753" i="46"/>
  <c r="G753" i="46" s="1"/>
  <c r="H753" i="46"/>
  <c r="F886" i="46"/>
  <c r="G886" i="46" s="1"/>
  <c r="H886" i="46"/>
  <c r="H657" i="46"/>
  <c r="H698" i="46"/>
  <c r="F698" i="46"/>
  <c r="G698" i="46" s="1"/>
  <c r="H634" i="46"/>
  <c r="H639" i="46"/>
  <c r="H602" i="46"/>
  <c r="H582" i="46"/>
  <c r="H295" i="46"/>
  <c r="D264" i="46"/>
  <c r="E264" i="46" s="1"/>
  <c r="D321" i="46"/>
  <c r="E321" i="46" s="1"/>
  <c r="D289" i="46"/>
  <c r="E289" i="46" s="1"/>
  <c r="D257" i="46"/>
  <c r="E257" i="46" s="1"/>
  <c r="D278" i="46"/>
  <c r="E278" i="46" s="1"/>
  <c r="D246" i="46"/>
  <c r="E246" i="46" s="1"/>
  <c r="D216" i="46"/>
  <c r="E216" i="46" s="1"/>
  <c r="D184" i="46"/>
  <c r="E184" i="46" s="1"/>
  <c r="D237" i="46"/>
  <c r="E237" i="46" s="1"/>
  <c r="D205" i="46"/>
  <c r="E205" i="46" s="1"/>
  <c r="D173" i="46"/>
  <c r="E173" i="46" s="1"/>
  <c r="D230" i="46"/>
  <c r="E230" i="46" s="1"/>
  <c r="D198" i="46"/>
  <c r="E198" i="46" s="1"/>
  <c r="D166" i="46"/>
  <c r="E166" i="46" s="1"/>
  <c r="D219" i="46"/>
  <c r="E219" i="46" s="1"/>
  <c r="D187" i="46"/>
  <c r="E187" i="46" s="1"/>
  <c r="D146" i="46"/>
  <c r="E146" i="46" s="1"/>
  <c r="D137" i="46"/>
  <c r="E137" i="46" s="1"/>
  <c r="D105" i="46"/>
  <c r="E105" i="46" s="1"/>
  <c r="D53" i="46"/>
  <c r="E53" i="46" s="1"/>
  <c r="D114" i="46"/>
  <c r="E114" i="46" s="1"/>
  <c r="D57" i="46"/>
  <c r="E57" i="46" s="1"/>
  <c r="D119" i="46"/>
  <c r="E119" i="46" s="1"/>
  <c r="D69" i="46"/>
  <c r="E69" i="46" s="1"/>
  <c r="D132" i="46"/>
  <c r="E132" i="46" s="1"/>
  <c r="D100" i="46"/>
  <c r="E100" i="46" s="1"/>
  <c r="D25" i="46"/>
  <c r="E25" i="46" s="1"/>
  <c r="D78" i="46"/>
  <c r="E78" i="46" s="1"/>
  <c r="D46" i="46"/>
  <c r="E46" i="46" s="1"/>
  <c r="D14" i="46"/>
  <c r="E14" i="46" s="1"/>
  <c r="D67" i="46"/>
  <c r="E67" i="46" s="1"/>
  <c r="D35" i="46"/>
  <c r="E35" i="46" s="1"/>
  <c r="D92" i="46"/>
  <c r="E92" i="46" s="1"/>
  <c r="D60" i="46"/>
  <c r="E60" i="46" s="1"/>
  <c r="D28" i="46"/>
  <c r="E28" i="46" s="1"/>
  <c r="H691" i="46" l="1"/>
  <c r="F880" i="46"/>
  <c r="G880" i="46" s="1"/>
  <c r="F847" i="46"/>
  <c r="G847" i="46" s="1"/>
  <c r="H794" i="46"/>
  <c r="F921" i="46"/>
  <c r="G921" i="46" s="1"/>
  <c r="F732" i="46"/>
  <c r="G732" i="46" s="1"/>
  <c r="F851" i="46"/>
  <c r="G851" i="46" s="1"/>
  <c r="F873" i="46"/>
  <c r="G873" i="46" s="1"/>
  <c r="H819" i="46"/>
  <c r="F868" i="46"/>
  <c r="G868" i="46" s="1"/>
  <c r="F712" i="46"/>
  <c r="G712" i="46" s="1"/>
  <c r="F670" i="46"/>
  <c r="G670" i="46" s="1"/>
  <c r="F806" i="46"/>
  <c r="G806" i="46" s="1"/>
  <c r="H846" i="46"/>
  <c r="F820" i="46"/>
  <c r="G820" i="46" s="1"/>
  <c r="H952" i="46"/>
  <c r="F750" i="46"/>
  <c r="G750" i="46" s="1"/>
  <c r="H733" i="46"/>
  <c r="F717" i="46"/>
  <c r="G717" i="46" s="1"/>
  <c r="F859" i="46"/>
  <c r="G859" i="46" s="1"/>
  <c r="H902" i="46"/>
  <c r="H774" i="46"/>
  <c r="H775" i="46"/>
  <c r="H822" i="46"/>
  <c r="H938" i="46"/>
  <c r="H778" i="46"/>
  <c r="H878" i="46"/>
  <c r="H968" i="46"/>
  <c r="F935" i="46"/>
  <c r="G935" i="46" s="1"/>
  <c r="H954" i="46"/>
  <c r="H854" i="46"/>
  <c r="H913" i="46"/>
  <c r="H792" i="46"/>
  <c r="H694" i="46"/>
  <c r="F940" i="46"/>
  <c r="G940" i="46" s="1"/>
  <c r="H661" i="46"/>
  <c r="F673" i="46"/>
  <c r="G673" i="46" s="1"/>
  <c r="F828" i="46"/>
  <c r="G828" i="46" s="1"/>
  <c r="H961" i="46"/>
  <c r="F739" i="46"/>
  <c r="G739" i="46" s="1"/>
  <c r="H692" i="46"/>
  <c r="F768" i="46"/>
  <c r="G768" i="46" s="1"/>
  <c r="F897" i="46"/>
  <c r="G897" i="46" s="1"/>
  <c r="F720" i="46"/>
  <c r="G720" i="46" s="1"/>
  <c r="F747" i="46"/>
  <c r="G747" i="46" s="1"/>
  <c r="H793" i="46"/>
  <c r="H787" i="46"/>
  <c r="H665" i="46"/>
  <c r="F703" i="46"/>
  <c r="G703" i="46" s="1"/>
  <c r="H748" i="46"/>
  <c r="F690" i="46"/>
  <c r="G690" i="46" s="1"/>
  <c r="H730" i="46"/>
  <c r="H711" i="46"/>
  <c r="H700" i="46"/>
  <c r="H969" i="46"/>
  <c r="F681" i="46"/>
  <c r="G681" i="46" s="1"/>
  <c r="F949" i="46"/>
  <c r="G949" i="46" s="1"/>
  <c r="F677" i="46"/>
  <c r="G677" i="46" s="1"/>
  <c r="H677" i="46"/>
  <c r="F970" i="46"/>
  <c r="G970" i="46" s="1"/>
  <c r="H970" i="46"/>
  <c r="H866" i="46"/>
  <c r="F866" i="46"/>
  <c r="G866" i="46" s="1"/>
  <c r="F832" i="46"/>
  <c r="G832" i="46" s="1"/>
  <c r="F791" i="46"/>
  <c r="G791" i="46" s="1"/>
  <c r="F662" i="46"/>
  <c r="G662" i="46" s="1"/>
  <c r="H757" i="46"/>
  <c r="F744" i="46"/>
  <c r="G744" i="46" s="1"/>
  <c r="H744" i="46"/>
  <c r="F883" i="46"/>
  <c r="G883" i="46" s="1"/>
  <c r="H883" i="46"/>
  <c r="F667" i="46"/>
  <c r="G667" i="46" s="1"/>
  <c r="H667" i="46"/>
  <c r="F664" i="46"/>
  <c r="G664" i="46" s="1"/>
  <c r="H664" i="46"/>
  <c r="H993" i="46"/>
  <c r="F993" i="46"/>
  <c r="G993" i="46" s="1"/>
  <c r="F974" i="46"/>
  <c r="G974" i="46" s="1"/>
  <c r="H974" i="46"/>
  <c r="F769" i="46"/>
  <c r="G769" i="46" s="1"/>
  <c r="H769" i="46"/>
  <c r="F891" i="46"/>
  <c r="G891" i="46" s="1"/>
  <c r="H891" i="46"/>
  <c r="F870" i="46"/>
  <c r="G870" i="46" s="1"/>
  <c r="H870" i="46"/>
  <c r="F810" i="46"/>
  <c r="G810" i="46" s="1"/>
  <c r="H810" i="46"/>
  <c r="F904" i="46"/>
  <c r="G904" i="46" s="1"/>
  <c r="H904" i="46"/>
  <c r="H709" i="46"/>
  <c r="H929" i="46"/>
  <c r="F805" i="46"/>
  <c r="G805" i="46" s="1"/>
  <c r="H814" i="46"/>
  <c r="H925" i="46"/>
  <c r="F701" i="46"/>
  <c r="G701" i="46" s="1"/>
  <c r="F672" i="46"/>
  <c r="G672" i="46" s="1"/>
  <c r="F882" i="46"/>
  <c r="G882" i="46" s="1"/>
  <c r="H882" i="46"/>
  <c r="F707" i="46"/>
  <c r="G707" i="46" s="1"/>
  <c r="F745" i="46"/>
  <c r="G745" i="46" s="1"/>
  <c r="F823" i="46"/>
  <c r="G823" i="46" s="1"/>
  <c r="F950" i="46"/>
  <c r="G950" i="46" s="1"/>
  <c r="F901" i="46"/>
  <c r="G901" i="46" s="1"/>
  <c r="F966" i="46"/>
  <c r="G966" i="46" s="1"/>
  <c r="F669" i="46"/>
  <c r="G669" i="46" s="1"/>
  <c r="F833" i="46"/>
  <c r="G833" i="46" s="1"/>
  <c r="H833" i="46"/>
  <c r="H976" i="46"/>
  <c r="F976" i="46"/>
  <c r="G976" i="46" s="1"/>
  <c r="F831" i="46"/>
  <c r="G831" i="46" s="1"/>
  <c r="H831" i="46"/>
  <c r="H786" i="46"/>
  <c r="F786" i="46"/>
  <c r="G786" i="46" s="1"/>
  <c r="F796" i="46"/>
  <c r="G796" i="46" s="1"/>
  <c r="F900" i="46"/>
  <c r="G900" i="46" s="1"/>
  <c r="H737" i="46"/>
  <c r="F841" i="46"/>
  <c r="G841" i="46" s="1"/>
  <c r="H985" i="46"/>
  <c r="H799" i="46"/>
  <c r="F785" i="46"/>
  <c r="G785" i="46" s="1"/>
  <c r="H660" i="46"/>
  <c r="H724" i="46"/>
  <c r="F674" i="46"/>
  <c r="G674" i="46" s="1"/>
  <c r="F776" i="46"/>
  <c r="G776" i="46" s="1"/>
  <c r="F708" i="46"/>
  <c r="G708" i="46" s="1"/>
  <c r="H960" i="46"/>
  <c r="F735" i="46"/>
  <c r="G735" i="46" s="1"/>
  <c r="H867" i="46"/>
  <c r="H860" i="46"/>
  <c r="H879" i="46"/>
  <c r="H736" i="46"/>
  <c r="F893" i="46"/>
  <c r="G893" i="46" s="1"/>
  <c r="H857" i="46"/>
  <c r="H729" i="46"/>
  <c r="H765" i="46"/>
  <c r="F742" i="46"/>
  <c r="G742" i="46" s="1"/>
  <c r="H727" i="46"/>
  <c r="H801" i="46"/>
  <c r="H780" i="46"/>
  <c r="H755" i="46"/>
  <c r="H980" i="46"/>
  <c r="F995" i="46"/>
  <c r="G995" i="46" s="1"/>
  <c r="F991" i="46"/>
  <c r="G991" i="46" s="1"/>
  <c r="F722" i="46"/>
  <c r="G722" i="46" s="1"/>
  <c r="F876" i="46"/>
  <c r="G876" i="46" s="1"/>
  <c r="F764" i="46"/>
  <c r="G764" i="46" s="1"/>
  <c r="H784" i="46"/>
  <c r="F784" i="46"/>
  <c r="G784" i="46" s="1"/>
  <c r="H874" i="46"/>
  <c r="F874" i="46"/>
  <c r="G874" i="46" s="1"/>
  <c r="H845" i="46"/>
  <c r="F845" i="46"/>
  <c r="G845" i="46" s="1"/>
  <c r="H683" i="46"/>
  <c r="H699" i="46"/>
  <c r="H982" i="46"/>
  <c r="H994" i="46"/>
  <c r="H759" i="46"/>
  <c r="F759" i="46"/>
  <c r="G759" i="46" s="1"/>
  <c r="F807" i="46"/>
  <c r="G807" i="46" s="1"/>
  <c r="H807" i="46"/>
  <c r="F688" i="46"/>
  <c r="G688" i="46" s="1"/>
  <c r="H688" i="46"/>
  <c r="H749" i="46"/>
  <c r="F749" i="46"/>
  <c r="G749" i="46" s="1"/>
  <c r="F740" i="46"/>
  <c r="G740" i="46" s="1"/>
  <c r="H686" i="46"/>
  <c r="F927" i="46"/>
  <c r="G927" i="46" s="1"/>
  <c r="H905" i="46"/>
  <c r="F685" i="46"/>
  <c r="G685" i="46" s="1"/>
  <c r="H957" i="46"/>
  <c r="F772" i="46"/>
  <c r="G772" i="46" s="1"/>
  <c r="H853" i="46"/>
  <c r="F719" i="46"/>
  <c r="G719" i="46" s="1"/>
  <c r="H663" i="46"/>
  <c r="F723" i="46"/>
  <c r="G723" i="46" s="1"/>
  <c r="F716" i="46"/>
  <c r="G716" i="46" s="1"/>
  <c r="H906" i="46"/>
  <c r="F766" i="46"/>
  <c r="G766" i="46" s="1"/>
  <c r="H797" i="46"/>
  <c r="F931" i="46"/>
  <c r="G931" i="46" s="1"/>
  <c r="F731" i="46"/>
  <c r="G731" i="46" s="1"/>
  <c r="H738" i="46"/>
  <c r="H908" i="46"/>
  <c r="H849" i="46"/>
  <c r="H924" i="46"/>
  <c r="H671" i="46"/>
  <c r="H756" i="46"/>
  <c r="F953" i="46"/>
  <c r="G953" i="46" s="1"/>
  <c r="H679" i="46"/>
  <c r="F999" i="46"/>
  <c r="G999" i="46" s="1"/>
  <c r="H728" i="46"/>
  <c r="H809" i="46"/>
  <c r="F337" i="46"/>
  <c r="F567" i="46"/>
  <c r="H781" i="46"/>
  <c r="F790" i="46"/>
  <c r="G790" i="46" s="1"/>
  <c r="H680" i="46"/>
  <c r="H751" i="46"/>
  <c r="H715" i="46"/>
  <c r="F987" i="46"/>
  <c r="G987" i="46" s="1"/>
  <c r="H676" i="46"/>
  <c r="F979" i="46"/>
  <c r="G979" i="46" s="1"/>
  <c r="H948" i="46"/>
  <c r="F386" i="46"/>
  <c r="H684" i="46"/>
  <c r="H771" i="46"/>
  <c r="H741" i="46"/>
  <c r="H743" i="46"/>
  <c r="F864" i="46"/>
  <c r="G864" i="46" s="1"/>
  <c r="H835" i="46"/>
  <c r="H875" i="46"/>
  <c r="F682" i="46"/>
  <c r="G682" i="46" s="1"/>
  <c r="H804" i="46"/>
  <c r="H850" i="46"/>
  <c r="H984" i="46"/>
  <c r="H800" i="46"/>
  <c r="F9" i="46"/>
  <c r="F666" i="46"/>
  <c r="G666" i="46" s="1"/>
  <c r="F710" i="46"/>
  <c r="G710" i="46" s="1"/>
  <c r="F983" i="46"/>
  <c r="G983" i="46" s="1"/>
  <c r="H9" i="46"/>
  <c r="H760" i="46"/>
  <c r="H675" i="46"/>
  <c r="H704" i="46"/>
  <c r="F758" i="46"/>
  <c r="G758" i="46" s="1"/>
  <c r="H869" i="46"/>
  <c r="H871" i="46"/>
  <c r="H964" i="46"/>
  <c r="H763" i="46"/>
  <c r="H865" i="46"/>
  <c r="F355" i="46"/>
  <c r="F369" i="46"/>
  <c r="F622" i="46"/>
  <c r="F428" i="46"/>
  <c r="F582" i="46"/>
  <c r="F478" i="46"/>
  <c r="G478" i="46" s="1"/>
  <c r="F282" i="46"/>
  <c r="H282" i="46"/>
  <c r="F481" i="46"/>
  <c r="F496" i="46"/>
  <c r="G496" i="46" s="1"/>
  <c r="F297" i="46"/>
  <c r="F647" i="46"/>
  <c r="F131" i="46"/>
  <c r="H131" i="46"/>
  <c r="F232" i="46"/>
  <c r="F218" i="46"/>
  <c r="F138" i="46"/>
  <c r="F591" i="46"/>
  <c r="F299" i="46"/>
  <c r="F296" i="46"/>
  <c r="F507" i="46"/>
  <c r="G507" i="46" s="1"/>
  <c r="F476" i="46"/>
  <c r="H82" i="46"/>
  <c r="F82" i="46"/>
  <c r="F225" i="46"/>
  <c r="F195" i="46"/>
  <c r="H195" i="46"/>
  <c r="F383" i="46"/>
  <c r="F304" i="46"/>
  <c r="F179" i="46"/>
  <c r="F593" i="46"/>
  <c r="F640" i="46"/>
  <c r="F16" i="46"/>
  <c r="F133" i="46"/>
  <c r="F351" i="46"/>
  <c r="F659" i="46"/>
  <c r="H14" i="46"/>
  <c r="F14" i="46"/>
  <c r="F57" i="46"/>
  <c r="H57" i="46"/>
  <c r="F166" i="46"/>
  <c r="H166" i="46"/>
  <c r="F246" i="46"/>
  <c r="H246" i="46"/>
  <c r="F421" i="46"/>
  <c r="G421" i="46" s="1"/>
  <c r="F382" i="46"/>
  <c r="F599" i="46"/>
  <c r="F399" i="46"/>
  <c r="F334" i="46"/>
  <c r="F333" i="46"/>
  <c r="F32" i="46"/>
  <c r="H32" i="46"/>
  <c r="F29" i="46"/>
  <c r="H29" i="46"/>
  <c r="F109" i="46"/>
  <c r="H109" i="46"/>
  <c r="H177" i="46"/>
  <c r="F177" i="46"/>
  <c r="F293" i="46"/>
  <c r="H293" i="46"/>
  <c r="F279" i="46"/>
  <c r="F408" i="46"/>
  <c r="F434" i="46"/>
  <c r="G434" i="46" s="1"/>
  <c r="F541" i="46"/>
  <c r="F390" i="46"/>
  <c r="F608" i="46"/>
  <c r="F515" i="46"/>
  <c r="F620" i="46"/>
  <c r="F625" i="46"/>
  <c r="F318" i="46"/>
  <c r="F584" i="46"/>
  <c r="F200" i="46"/>
  <c r="F432" i="46"/>
  <c r="G432" i="46" s="1"/>
  <c r="F422" i="46"/>
  <c r="G422" i="46" s="1"/>
  <c r="F75" i="46"/>
  <c r="H75" i="46"/>
  <c r="F127" i="46"/>
  <c r="H127" i="46"/>
  <c r="F227" i="46"/>
  <c r="H227" i="46"/>
  <c r="F224" i="46"/>
  <c r="H224" i="46"/>
  <c r="F332" i="46"/>
  <c r="F416" i="46"/>
  <c r="G416" i="46" s="1"/>
  <c r="F442" i="46"/>
  <c r="G442" i="46" s="1"/>
  <c r="F545" i="46"/>
  <c r="F414" i="46"/>
  <c r="F612" i="46"/>
  <c r="F441" i="46"/>
  <c r="G441" i="46" s="1"/>
  <c r="F488" i="46"/>
  <c r="G488" i="46" s="1"/>
  <c r="F590" i="46"/>
  <c r="F645" i="46"/>
  <c r="G645" i="46" s="1"/>
  <c r="F226" i="46"/>
  <c r="F501" i="46"/>
  <c r="G501" i="46" s="1"/>
  <c r="F241" i="46"/>
  <c r="F453" i="46"/>
  <c r="G453" i="46" s="1"/>
  <c r="F277" i="46"/>
  <c r="F449" i="46"/>
  <c r="G449" i="46" s="1"/>
  <c r="H58" i="46"/>
  <c r="F58" i="46"/>
  <c r="H126" i="46"/>
  <c r="F126" i="46"/>
  <c r="F210" i="46"/>
  <c r="H210" i="46"/>
  <c r="F164" i="46"/>
  <c r="F269" i="46"/>
  <c r="F308" i="46"/>
  <c r="F306" i="46"/>
  <c r="F171" i="46"/>
  <c r="F273" i="46"/>
  <c r="F534" i="46"/>
  <c r="F326" i="46"/>
  <c r="F83" i="46"/>
  <c r="F148" i="46"/>
  <c r="F553" i="46"/>
  <c r="F266" i="46"/>
  <c r="F514" i="46"/>
  <c r="F152" i="46"/>
  <c r="G152" i="46" s="1"/>
  <c r="F52" i="46"/>
  <c r="H52" i="46"/>
  <c r="F165" i="46"/>
  <c r="F320" i="46"/>
  <c r="F439" i="46"/>
  <c r="G439" i="46" s="1"/>
  <c r="F436" i="46"/>
  <c r="G436" i="46" s="1"/>
  <c r="F444" i="46"/>
  <c r="G444" i="46" s="1"/>
  <c r="F463" i="46"/>
  <c r="F358" i="46"/>
  <c r="F88" i="46"/>
  <c r="H88" i="46"/>
  <c r="F110" i="46"/>
  <c r="F346" i="46"/>
  <c r="F413" i="46"/>
  <c r="F529" i="46"/>
  <c r="F455" i="46"/>
  <c r="G455" i="46" s="1"/>
  <c r="H118" i="46"/>
  <c r="F118" i="46"/>
  <c r="F576" i="46"/>
  <c r="F182" i="46"/>
  <c r="F352" i="46"/>
  <c r="F374" i="46"/>
  <c r="F392" i="46"/>
  <c r="F405" i="46"/>
  <c r="F150" i="46"/>
  <c r="F330" i="46"/>
  <c r="F569" i="46"/>
  <c r="F425" i="46"/>
  <c r="G425" i="46" s="1"/>
  <c r="F234" i="46"/>
  <c r="H234" i="46"/>
  <c r="F95" i="46"/>
  <c r="H95" i="46"/>
  <c r="F579" i="46"/>
  <c r="F587" i="46"/>
  <c r="F176" i="46"/>
  <c r="F542" i="46"/>
  <c r="G542" i="46" s="1"/>
  <c r="F460" i="46"/>
  <c r="F61" i="46"/>
  <c r="F310" i="46"/>
  <c r="F546" i="46"/>
  <c r="F644" i="46"/>
  <c r="H46" i="46"/>
  <c r="F46" i="46"/>
  <c r="F278" i="46"/>
  <c r="H278" i="46"/>
  <c r="F298" i="46"/>
  <c r="F540" i="46"/>
  <c r="G540" i="46" s="1"/>
  <c r="F524" i="46"/>
  <c r="F550" i="46"/>
  <c r="F648" i="46"/>
  <c r="F633" i="46"/>
  <c r="F549" i="46"/>
  <c r="F235" i="46"/>
  <c r="F617" i="46"/>
  <c r="F632" i="46"/>
  <c r="F125" i="46"/>
  <c r="F64" i="46"/>
  <c r="H64" i="46"/>
  <c r="F104" i="46"/>
  <c r="H104" i="46"/>
  <c r="F141" i="46"/>
  <c r="H141" i="46"/>
  <c r="H209" i="46"/>
  <c r="F209" i="46"/>
  <c r="F325" i="46"/>
  <c r="H325" i="46"/>
  <c r="F363" i="46"/>
  <c r="F350" i="46"/>
  <c r="F396" i="46"/>
  <c r="F571" i="46"/>
  <c r="F638" i="46"/>
  <c r="G638" i="46" s="1"/>
  <c r="F547" i="46"/>
  <c r="F328" i="46"/>
  <c r="F502" i="46"/>
  <c r="G502" i="46" s="1"/>
  <c r="H22" i="46"/>
  <c r="F22" i="46"/>
  <c r="F91" i="46"/>
  <c r="H91" i="46"/>
  <c r="F174" i="46"/>
  <c r="H174" i="46"/>
  <c r="F254" i="46"/>
  <c r="H254" i="46"/>
  <c r="F272" i="46"/>
  <c r="F371" i="46"/>
  <c r="F366" i="46"/>
  <c r="F471" i="46"/>
  <c r="F575" i="46"/>
  <c r="F642" i="46"/>
  <c r="G642" i="46" s="1"/>
  <c r="F611" i="46"/>
  <c r="F280" i="46"/>
  <c r="F338" i="46"/>
  <c r="F447" i="46"/>
  <c r="G447" i="46" s="1"/>
  <c r="F8" i="46"/>
  <c r="H8" i="46"/>
  <c r="H90" i="46"/>
  <c r="F90" i="46"/>
  <c r="F49" i="46"/>
  <c r="H49" i="46"/>
  <c r="F147" i="46"/>
  <c r="F30" i="46"/>
  <c r="F650" i="46"/>
  <c r="F342" i="46"/>
  <c r="F513" i="46"/>
  <c r="F84" i="46"/>
  <c r="H84" i="46"/>
  <c r="F17" i="46"/>
  <c r="F111" i="46"/>
  <c r="F97" i="46"/>
  <c r="F211" i="46"/>
  <c r="F208" i="46"/>
  <c r="F281" i="46"/>
  <c r="F263" i="46"/>
  <c r="F435" i="46"/>
  <c r="G435" i="46" s="1"/>
  <c r="F469" i="46"/>
  <c r="G469" i="46" s="1"/>
  <c r="F564" i="46"/>
  <c r="F452" i="46"/>
  <c r="G452" i="46" s="1"/>
  <c r="F574" i="46"/>
  <c r="F631" i="46"/>
  <c r="F568" i="46"/>
  <c r="F172" i="46"/>
  <c r="F31" i="46"/>
  <c r="H31" i="46"/>
  <c r="F128" i="46"/>
  <c r="F77" i="46"/>
  <c r="F194" i="46"/>
  <c r="G194" i="46" s="1"/>
  <c r="F180" i="46"/>
  <c r="F253" i="46"/>
  <c r="F292" i="46"/>
  <c r="F376" i="46"/>
  <c r="F380" i="46"/>
  <c r="F530" i="46"/>
  <c r="G530" i="46" s="1"/>
  <c r="F316" i="46"/>
  <c r="F560" i="46"/>
  <c r="F35" i="46"/>
  <c r="H35" i="46"/>
  <c r="F69" i="46"/>
  <c r="H69" i="46"/>
  <c r="F184" i="46"/>
  <c r="H184" i="46"/>
  <c r="F497" i="46"/>
  <c r="G497" i="46" s="1"/>
  <c r="H50" i="46"/>
  <c r="F50" i="46"/>
  <c r="F459" i="46"/>
  <c r="F653" i="46"/>
  <c r="F157" i="46"/>
  <c r="F163" i="46"/>
  <c r="H163" i="46"/>
  <c r="F493" i="46"/>
  <c r="G493" i="46" s="1"/>
  <c r="F388" i="46"/>
  <c r="F231" i="46"/>
  <c r="H231" i="46"/>
  <c r="F483" i="46"/>
  <c r="G483" i="46" s="1"/>
  <c r="F51" i="46"/>
  <c r="F156" i="46"/>
  <c r="F658" i="46"/>
  <c r="F233" i="46"/>
  <c r="F219" i="46"/>
  <c r="H219" i="46"/>
  <c r="F446" i="46"/>
  <c r="G446" i="46" s="1"/>
  <c r="F121" i="46"/>
  <c r="F261" i="46"/>
  <c r="H261" i="46"/>
  <c r="F543" i="46"/>
  <c r="G543" i="46" s="1"/>
  <c r="H94" i="46"/>
  <c r="F94" i="46"/>
  <c r="F345" i="46"/>
  <c r="F222" i="46"/>
  <c r="F527" i="46"/>
  <c r="F427" i="46"/>
  <c r="G427" i="46" s="1"/>
  <c r="F96" i="46"/>
  <c r="H96" i="46"/>
  <c r="F162" i="46"/>
  <c r="F516" i="46"/>
  <c r="F236" i="46"/>
  <c r="F247" i="46"/>
  <c r="F601" i="46"/>
  <c r="F53" i="46"/>
  <c r="H53" i="46"/>
  <c r="F257" i="46"/>
  <c r="H257" i="46"/>
  <c r="F295" i="46"/>
  <c r="F479" i="46"/>
  <c r="F482" i="46"/>
  <c r="G482" i="46" s="1"/>
  <c r="F423" i="46"/>
  <c r="G423" i="46" s="1"/>
  <c r="F221" i="46"/>
  <c r="F193" i="46"/>
  <c r="F6" i="46"/>
  <c r="H6" i="46"/>
  <c r="F136" i="46"/>
  <c r="H136" i="46"/>
  <c r="H155" i="46"/>
  <c r="F155" i="46"/>
  <c r="H151" i="46"/>
  <c r="F151" i="46"/>
  <c r="H268" i="46"/>
  <c r="F268" i="46"/>
  <c r="F367" i="46"/>
  <c r="F573" i="46"/>
  <c r="F487" i="46"/>
  <c r="G487" i="46" s="1"/>
  <c r="F456" i="46"/>
  <c r="G456" i="46" s="1"/>
  <c r="F554" i="46"/>
  <c r="G554" i="46" s="1"/>
  <c r="F652" i="46"/>
  <c r="F606" i="46"/>
  <c r="F445" i="46"/>
  <c r="G445" i="46" s="1"/>
  <c r="F619" i="46"/>
  <c r="F305" i="46"/>
  <c r="F309" i="46"/>
  <c r="F500" i="46"/>
  <c r="G500" i="46" s="1"/>
  <c r="H54" i="46"/>
  <c r="F54" i="46"/>
  <c r="H122" i="46"/>
  <c r="F122" i="46"/>
  <c r="F206" i="46"/>
  <c r="H206" i="46"/>
  <c r="F286" i="46"/>
  <c r="H286" i="46"/>
  <c r="F375" i="46"/>
  <c r="F275" i="46"/>
  <c r="F577" i="46"/>
  <c r="F495" i="46"/>
  <c r="G495" i="46" s="1"/>
  <c r="F523" i="46"/>
  <c r="F624" i="46"/>
  <c r="F259" i="46"/>
  <c r="F613" i="46"/>
  <c r="F562" i="46"/>
  <c r="F81" i="46"/>
  <c r="F509" i="46"/>
  <c r="G509" i="46" s="1"/>
  <c r="F566" i="46"/>
  <c r="F40" i="46"/>
  <c r="H40" i="46"/>
  <c r="F37" i="46"/>
  <c r="H37" i="46"/>
  <c r="F117" i="46"/>
  <c r="H117" i="46"/>
  <c r="F196" i="46"/>
  <c r="F301" i="46"/>
  <c r="F331" i="46"/>
  <c r="F411" i="46"/>
  <c r="F581" i="46"/>
  <c r="F368" i="46"/>
  <c r="F203" i="46"/>
  <c r="F267" i="46"/>
  <c r="F585" i="46"/>
  <c r="F175" i="46"/>
  <c r="F402" i="46"/>
  <c r="F44" i="46"/>
  <c r="F135" i="46"/>
  <c r="F312" i="46"/>
  <c r="F492" i="46"/>
  <c r="G492" i="46" s="1"/>
  <c r="F339" i="46"/>
  <c r="F621" i="46"/>
  <c r="F80" i="46"/>
  <c r="F13" i="46"/>
  <c r="F139" i="46"/>
  <c r="F27" i="46"/>
  <c r="H27" i="46"/>
  <c r="F143" i="46"/>
  <c r="F159" i="46"/>
  <c r="F197" i="46"/>
  <c r="F521" i="46"/>
  <c r="F518" i="46"/>
  <c r="F630" i="46"/>
  <c r="F63" i="46"/>
  <c r="H63" i="46"/>
  <c r="F142" i="46"/>
  <c r="F169" i="46"/>
  <c r="G169" i="46" s="1"/>
  <c r="F240" i="46"/>
  <c r="F595" i="46"/>
  <c r="F248" i="46"/>
  <c r="F202" i="46"/>
  <c r="H202" i="46"/>
  <c r="F470" i="46"/>
  <c r="G470" i="46" s="1"/>
  <c r="F498" i="46"/>
  <c r="G498" i="46" s="1"/>
  <c r="F440" i="46"/>
  <c r="G440" i="46" s="1"/>
  <c r="F467" i="46"/>
  <c r="G467" i="46" s="1"/>
  <c r="F629" i="46"/>
  <c r="F290" i="46"/>
  <c r="F378" i="46"/>
  <c r="F70" i="46"/>
  <c r="F370" i="46"/>
  <c r="F260" i="46"/>
  <c r="F119" i="46"/>
  <c r="H119" i="46"/>
  <c r="F462" i="46"/>
  <c r="G462" i="46" s="1"/>
  <c r="F360" i="46"/>
  <c r="F539" i="46"/>
  <c r="G539" i="46" s="1"/>
  <c r="F329" i="46"/>
  <c r="G329" i="46" s="1"/>
  <c r="F618" i="46"/>
  <c r="H26" i="46"/>
  <c r="F26" i="46"/>
  <c r="F646" i="46"/>
  <c r="F66" i="46"/>
  <c r="F251" i="46"/>
  <c r="F508" i="46"/>
  <c r="G508" i="46" s="1"/>
  <c r="F528" i="46"/>
  <c r="F56" i="46"/>
  <c r="H56" i="46"/>
  <c r="F274" i="46"/>
  <c r="F597" i="46"/>
  <c r="F557" i="46"/>
  <c r="H114" i="46"/>
  <c r="F114" i="46"/>
  <c r="F198" i="46"/>
  <c r="H198" i="46"/>
  <c r="F389" i="46"/>
  <c r="H78" i="46"/>
  <c r="F78" i="46"/>
  <c r="F230" i="46"/>
  <c r="H230" i="46"/>
  <c r="F28" i="46"/>
  <c r="H28" i="46"/>
  <c r="F25" i="46"/>
  <c r="H25" i="46"/>
  <c r="F105" i="46"/>
  <c r="H105" i="46"/>
  <c r="H173" i="46"/>
  <c r="F173" i="46"/>
  <c r="F289" i="46"/>
  <c r="H289" i="46"/>
  <c r="F353" i="46"/>
  <c r="F451" i="46"/>
  <c r="G451" i="46" s="1"/>
  <c r="F485" i="46"/>
  <c r="G485" i="46" s="1"/>
  <c r="F468" i="46"/>
  <c r="G468" i="46" s="1"/>
  <c r="F572" i="46"/>
  <c r="F465" i="46"/>
  <c r="F598" i="46"/>
  <c r="F19" i="46"/>
  <c r="F531" i="46"/>
  <c r="G531" i="46" s="1"/>
  <c r="F340" i="46"/>
  <c r="F588" i="46"/>
  <c r="F623" i="46"/>
  <c r="F517" i="46"/>
  <c r="F627" i="46"/>
  <c r="F39" i="46"/>
  <c r="H39" i="46"/>
  <c r="F65" i="46"/>
  <c r="H65" i="46"/>
  <c r="F191" i="46"/>
  <c r="H191" i="46"/>
  <c r="F188" i="46"/>
  <c r="H188" i="46"/>
  <c r="F307" i="46"/>
  <c r="F480" i="46"/>
  <c r="F510" i="46"/>
  <c r="G510" i="46" s="1"/>
  <c r="F4" i="46"/>
  <c r="G4" i="46" s="1"/>
  <c r="H4" i="46"/>
  <c r="H86" i="46"/>
  <c r="F86" i="46"/>
  <c r="H5" i="46"/>
  <c r="F5" i="46"/>
  <c r="H238" i="46"/>
  <c r="F238" i="46"/>
  <c r="F607" i="46"/>
  <c r="F387" i="46"/>
  <c r="F397" i="46"/>
  <c r="F72" i="46"/>
  <c r="H72" i="46"/>
  <c r="F112" i="46"/>
  <c r="H112" i="46"/>
  <c r="F149" i="46"/>
  <c r="H149" i="46"/>
  <c r="F185" i="46"/>
  <c r="F244" i="46"/>
  <c r="F189" i="46"/>
  <c r="F62" i="46"/>
  <c r="F98" i="46"/>
  <c r="F420" i="46"/>
  <c r="G420" i="46" s="1"/>
  <c r="F349" i="46"/>
  <c r="F102" i="46"/>
  <c r="F59" i="46"/>
  <c r="H59" i="46"/>
  <c r="F73" i="46"/>
  <c r="F129" i="46"/>
  <c r="F239" i="46"/>
  <c r="F313" i="46"/>
  <c r="F343" i="46"/>
  <c r="F354" i="46"/>
  <c r="F356" i="46"/>
  <c r="F410" i="46"/>
  <c r="G410" i="46" s="1"/>
  <c r="F525" i="46"/>
  <c r="F522" i="46"/>
  <c r="F596" i="46"/>
  <c r="F438" i="46"/>
  <c r="G438" i="46" s="1"/>
  <c r="F466" i="46"/>
  <c r="G466" i="46" s="1"/>
  <c r="F430" i="46"/>
  <c r="G430" i="46" s="1"/>
  <c r="F499" i="46"/>
  <c r="G499" i="46" s="1"/>
  <c r="F245" i="46"/>
  <c r="F519" i="46"/>
  <c r="H10" i="46"/>
  <c r="F10" i="46"/>
  <c r="F160" i="46"/>
  <c r="F183" i="46"/>
  <c r="F212" i="46"/>
  <c r="F285" i="46"/>
  <c r="F283" i="46"/>
  <c r="G283" i="46" s="1"/>
  <c r="F443" i="46"/>
  <c r="G443" i="46" s="1"/>
  <c r="F477" i="46"/>
  <c r="F533" i="46"/>
  <c r="G533" i="46" s="1"/>
  <c r="F536" i="46"/>
  <c r="G536" i="46" s="1"/>
  <c r="F344" i="46"/>
  <c r="F23" i="46"/>
  <c r="F12" i="46"/>
  <c r="F228" i="46"/>
  <c r="F302" i="46"/>
  <c r="F643" i="46"/>
  <c r="G643" i="46" s="1"/>
  <c r="F556" i="46"/>
  <c r="F11" i="46"/>
  <c r="H11" i="46"/>
  <c r="F490" i="46"/>
  <c r="G490" i="46" s="1"/>
  <c r="F168" i="46"/>
  <c r="F79" i="46"/>
  <c r="H79" i="46"/>
  <c r="F473" i="46"/>
  <c r="F592" i="46"/>
  <c r="F87" i="46"/>
  <c r="F288" i="46"/>
  <c r="F563" i="46"/>
  <c r="F24" i="46"/>
  <c r="H24" i="46"/>
  <c r="F21" i="46"/>
  <c r="H21" i="46"/>
  <c r="F359" i="46"/>
  <c r="F657" i="46"/>
  <c r="F324" i="46"/>
  <c r="F327" i="46"/>
  <c r="F654" i="46"/>
  <c r="F178" i="46"/>
  <c r="H178" i="46"/>
  <c r="F154" i="46"/>
  <c r="F20" i="46"/>
  <c r="H20" i="46"/>
  <c r="F249" i="46"/>
  <c r="G249" i="46" s="1"/>
  <c r="F649" i="46"/>
  <c r="F60" i="46"/>
  <c r="H60" i="46"/>
  <c r="F100" i="46"/>
  <c r="H100" i="46"/>
  <c r="F137" i="46"/>
  <c r="G137" i="46" s="1"/>
  <c r="H137" i="46"/>
  <c r="H205" i="46"/>
  <c r="F205" i="46"/>
  <c r="F321" i="46"/>
  <c r="H321" i="46"/>
  <c r="F319" i="46"/>
  <c r="F535" i="46"/>
  <c r="F394" i="46"/>
  <c r="F551" i="46"/>
  <c r="F252" i="46"/>
  <c r="F71" i="46"/>
  <c r="H71" i="46"/>
  <c r="F123" i="46"/>
  <c r="H123" i="46"/>
  <c r="F223" i="46"/>
  <c r="H223" i="46"/>
  <c r="F220" i="46"/>
  <c r="H220" i="46"/>
  <c r="F271" i="46"/>
  <c r="F393" i="46"/>
  <c r="F429" i="46"/>
  <c r="G429" i="46" s="1"/>
  <c r="F401" i="46"/>
  <c r="F605" i="46"/>
  <c r="F544" i="46"/>
  <c r="F532" i="46"/>
  <c r="G532" i="46" s="1"/>
  <c r="F586" i="46"/>
  <c r="F614" i="46"/>
  <c r="F107" i="46"/>
  <c r="F417" i="46"/>
  <c r="G417" i="46" s="1"/>
  <c r="F474" i="46"/>
  <c r="F153" i="46"/>
  <c r="F335" i="46"/>
  <c r="G335" i="46" s="1"/>
  <c r="F506" i="46"/>
  <c r="G506" i="46" s="1"/>
  <c r="F504" i="46"/>
  <c r="G504" i="46" s="1"/>
  <c r="F641" i="46"/>
  <c r="F395" i="46"/>
  <c r="F36" i="46"/>
  <c r="H36" i="46"/>
  <c r="F33" i="46"/>
  <c r="H33" i="46"/>
  <c r="F113" i="46"/>
  <c r="H113" i="46"/>
  <c r="H181" i="46"/>
  <c r="F181" i="46"/>
  <c r="F265" i="46"/>
  <c r="F322" i="46"/>
  <c r="F314" i="46"/>
  <c r="F403" i="46"/>
  <c r="F437" i="46"/>
  <c r="G437" i="46" s="1"/>
  <c r="F409" i="46"/>
  <c r="G409" i="46" s="1"/>
  <c r="F609" i="46"/>
  <c r="F548" i="46"/>
  <c r="F398" i="46"/>
  <c r="F558" i="46"/>
  <c r="F656" i="46"/>
  <c r="F594" i="46"/>
  <c r="F424" i="46"/>
  <c r="G424" i="46" s="1"/>
  <c r="F552" i="46"/>
  <c r="F214" i="46"/>
  <c r="G214" i="46" s="1"/>
  <c r="F433" i="46"/>
  <c r="G433" i="46" s="1"/>
  <c r="F610" i="46"/>
  <c r="F207" i="46"/>
  <c r="F570" i="46"/>
  <c r="F15" i="46"/>
  <c r="H15" i="46"/>
  <c r="F144" i="46"/>
  <c r="H144" i="46"/>
  <c r="F167" i="46"/>
  <c r="H167" i="46"/>
  <c r="F258" i="46"/>
  <c r="F377" i="46"/>
  <c r="F475" i="46"/>
  <c r="F503" i="46"/>
  <c r="G503" i="46" s="1"/>
  <c r="F287" i="46"/>
  <c r="F511" i="46"/>
  <c r="F655" i="46"/>
  <c r="F204" i="46"/>
  <c r="F589" i="46"/>
  <c r="F76" i="46"/>
  <c r="F419" i="46"/>
  <c r="G419" i="46" s="1"/>
  <c r="F186" i="46"/>
  <c r="F538" i="46"/>
  <c r="G538" i="46" s="1"/>
  <c r="F55" i="46"/>
  <c r="F41" i="46"/>
  <c r="F38" i="46"/>
  <c r="F106" i="46"/>
  <c r="F229" i="46"/>
  <c r="F256" i="46"/>
  <c r="F303" i="46"/>
  <c r="F415" i="46"/>
  <c r="F559" i="46"/>
  <c r="F626" i="46"/>
  <c r="F34" i="46"/>
  <c r="F555" i="46"/>
  <c r="H42" i="46"/>
  <c r="F42" i="46"/>
  <c r="F201" i="46"/>
  <c r="F526" i="46"/>
  <c r="G526" i="46" s="1"/>
  <c r="F461" i="46"/>
  <c r="F291" i="46"/>
  <c r="F615" i="46"/>
  <c r="G615" i="46" s="1"/>
  <c r="F187" i="46"/>
  <c r="H187" i="46"/>
  <c r="F634" i="46"/>
  <c r="F361" i="46"/>
  <c r="F472" i="46"/>
  <c r="F636" i="46"/>
  <c r="F140" i="46"/>
  <c r="H140" i="46"/>
  <c r="H158" i="46"/>
  <c r="F158" i="46"/>
  <c r="F580" i="46"/>
  <c r="F651" i="46"/>
  <c r="F116" i="46"/>
  <c r="F120" i="46"/>
  <c r="F365" i="46"/>
  <c r="F404" i="46"/>
  <c r="F384" i="46"/>
  <c r="F67" i="46"/>
  <c r="H67" i="46"/>
  <c r="F216" i="46"/>
  <c r="H216" i="46"/>
  <c r="F602" i="46"/>
  <c r="F243" i="46"/>
  <c r="F85" i="46"/>
  <c r="H85" i="46"/>
  <c r="F505" i="46"/>
  <c r="G505" i="46" s="1"/>
  <c r="F43" i="46"/>
  <c r="H43" i="46"/>
  <c r="F192" i="46"/>
  <c r="H192" i="46"/>
  <c r="F583" i="46"/>
  <c r="F494" i="46"/>
  <c r="G494" i="46" s="1"/>
  <c r="F92" i="46"/>
  <c r="H92" i="46"/>
  <c r="F132" i="46"/>
  <c r="H132" i="46"/>
  <c r="H146" i="46"/>
  <c r="F146" i="46"/>
  <c r="H237" i="46"/>
  <c r="F237" i="46"/>
  <c r="H264" i="46"/>
  <c r="F264" i="46"/>
  <c r="F255" i="46"/>
  <c r="F400" i="46"/>
  <c r="F426" i="46"/>
  <c r="G426" i="46" s="1"/>
  <c r="F537" i="46"/>
  <c r="G537" i="46" s="1"/>
  <c r="F372" i="46"/>
  <c r="F604" i="46"/>
  <c r="F457" i="46"/>
  <c r="G457" i="46" s="1"/>
  <c r="F639" i="46"/>
  <c r="F336" i="46"/>
  <c r="F616" i="46"/>
  <c r="F628" i="46"/>
  <c r="F262" i="46"/>
  <c r="F381" i="46"/>
  <c r="F406" i="46"/>
  <c r="H18" i="46"/>
  <c r="F18" i="46"/>
  <c r="F89" i="46"/>
  <c r="H89" i="46"/>
  <c r="F170" i="46"/>
  <c r="H170" i="46"/>
  <c r="F250" i="46"/>
  <c r="H250" i="46"/>
  <c r="F315" i="46"/>
  <c r="F484" i="46"/>
  <c r="G484" i="46" s="1"/>
  <c r="F412" i="46"/>
  <c r="F603" i="46"/>
  <c r="F323" i="46"/>
  <c r="F68" i="46"/>
  <c r="H68" i="46"/>
  <c r="F108" i="46"/>
  <c r="H108" i="46"/>
  <c r="F145" i="46"/>
  <c r="H145" i="46"/>
  <c r="H213" i="46"/>
  <c r="F213" i="46"/>
  <c r="F311" i="46"/>
  <c r="F341" i="46"/>
  <c r="F489" i="46"/>
  <c r="G489" i="46" s="1"/>
  <c r="F486" i="46"/>
  <c r="G486" i="46" s="1"/>
  <c r="F450" i="46"/>
  <c r="G450" i="46" s="1"/>
  <c r="F407" i="46"/>
  <c r="F391" i="46"/>
  <c r="F373" i="46"/>
  <c r="F161" i="46"/>
  <c r="F47" i="46"/>
  <c r="H47" i="46"/>
  <c r="F99" i="46"/>
  <c r="H99" i="46"/>
  <c r="F199" i="46"/>
  <c r="H199" i="46"/>
  <c r="F217" i="46"/>
  <c r="F276" i="46"/>
  <c r="F379" i="46"/>
  <c r="F431" i="46"/>
  <c r="G431" i="46" s="1"/>
  <c r="F284" i="46"/>
  <c r="F130" i="46"/>
  <c r="F357" i="46"/>
  <c r="F134" i="46"/>
  <c r="F124" i="46"/>
  <c r="F45" i="46"/>
  <c r="F190" i="46"/>
  <c r="F270" i="46"/>
  <c r="F348" i="46"/>
  <c r="F448" i="46"/>
  <c r="G448" i="46" s="1"/>
  <c r="F364" i="46"/>
  <c r="F561" i="46"/>
  <c r="F458" i="46"/>
  <c r="F491" i="46"/>
  <c r="G491" i="46" s="1"/>
  <c r="F520" i="46"/>
  <c r="F637" i="46"/>
  <c r="F464" i="46"/>
  <c r="G464" i="46" s="1"/>
  <c r="F454" i="46"/>
  <c r="G454" i="46" s="1"/>
  <c r="F578" i="46"/>
  <c r="F635" i="46"/>
  <c r="F48" i="46"/>
  <c r="F7" i="46"/>
  <c r="G7" i="46" s="1"/>
  <c r="F294" i="46"/>
  <c r="H74" i="46"/>
  <c r="F74" i="46"/>
  <c r="F115" i="46"/>
  <c r="F101" i="46"/>
  <c r="F215" i="46"/>
  <c r="F242" i="46"/>
  <c r="F317" i="46"/>
  <c r="F347" i="46"/>
  <c r="F362" i="46"/>
  <c r="F385" i="46"/>
  <c r="F418" i="46"/>
  <c r="G418" i="46" s="1"/>
  <c r="F565" i="46"/>
  <c r="F600" i="46"/>
  <c r="F103" i="46"/>
  <c r="F93" i="46"/>
  <c r="F512" i="46"/>
  <c r="F300" i="46"/>
  <c r="G93" i="46" l="1"/>
  <c r="G589" i="46"/>
  <c r="G379" i="46"/>
  <c r="G365" i="46"/>
  <c r="G548" i="46"/>
  <c r="G356" i="46"/>
  <c r="G588" i="46"/>
  <c r="G380" i="46"/>
  <c r="G541" i="46"/>
  <c r="G563" i="46"/>
  <c r="G354" i="46"/>
  <c r="G562" i="46"/>
  <c r="G579" i="46"/>
  <c r="G358" i="46"/>
  <c r="G552" i="46"/>
  <c r="G353" i="46"/>
  <c r="G368" i="46"/>
  <c r="G561" i="46"/>
  <c r="G400" i="46"/>
  <c r="G361" i="46"/>
  <c r="G551" i="46"/>
  <c r="G581" i="46"/>
  <c r="G575" i="46"/>
  <c r="G582" i="46"/>
  <c r="G600" i="46"/>
  <c r="G565" i="46"/>
  <c r="G578" i="46"/>
  <c r="G357" i="46"/>
  <c r="G580" i="46"/>
  <c r="G544" i="46"/>
  <c r="G359" i="46"/>
  <c r="G5" i="46"/>
  <c r="K5" i="46" s="1"/>
  <c r="G378" i="46"/>
  <c r="G377" i="46"/>
  <c r="G360" i="46"/>
  <c r="G367" i="46"/>
  <c r="G366" i="46"/>
  <c r="G553" i="46"/>
  <c r="G351" i="46"/>
  <c r="G401" i="46"/>
  <c r="G371" i="46"/>
  <c r="G549" i="46"/>
  <c r="G608" i="46"/>
  <c r="G369" i="46"/>
  <c r="G555" i="46"/>
  <c r="G362" i="46"/>
  <c r="G577" i="46"/>
  <c r="G564" i="46"/>
  <c r="G363" i="46"/>
  <c r="G355" i="46"/>
  <c r="G512" i="46"/>
  <c r="G347" i="46"/>
  <c r="G294" i="46"/>
  <c r="G190" i="46"/>
  <c r="G276" i="46"/>
  <c r="G262" i="46"/>
  <c r="G146" i="46"/>
  <c r="G636" i="46"/>
  <c r="G461" i="46"/>
  <c r="G559" i="46"/>
  <c r="G55" i="46"/>
  <c r="G511" i="46"/>
  <c r="G609" i="46"/>
  <c r="G641" i="46"/>
  <c r="G614" i="46"/>
  <c r="G271" i="46"/>
  <c r="G71" i="46"/>
  <c r="G205" i="46"/>
  <c r="G649" i="46"/>
  <c r="G327" i="46"/>
  <c r="G12" i="46"/>
  <c r="G285" i="46"/>
  <c r="G59" i="46"/>
  <c r="G185" i="46"/>
  <c r="G387" i="46"/>
  <c r="G191" i="46"/>
  <c r="G105" i="46"/>
  <c r="G274" i="46"/>
  <c r="G26" i="46"/>
  <c r="G119" i="46"/>
  <c r="G240" i="46"/>
  <c r="G197" i="46"/>
  <c r="G621" i="46"/>
  <c r="G585" i="46"/>
  <c r="G196" i="46"/>
  <c r="G606" i="46"/>
  <c r="G6" i="46"/>
  <c r="G257" i="46"/>
  <c r="G233" i="46"/>
  <c r="G316" i="46"/>
  <c r="G77" i="46"/>
  <c r="G97" i="46"/>
  <c r="G30" i="46"/>
  <c r="G22" i="46"/>
  <c r="G350" i="46"/>
  <c r="G278" i="46"/>
  <c r="G182" i="46"/>
  <c r="G346" i="46"/>
  <c r="G308" i="46"/>
  <c r="G590" i="46"/>
  <c r="G332" i="46"/>
  <c r="G75" i="46"/>
  <c r="G515" i="46"/>
  <c r="G293" i="46"/>
  <c r="G32" i="46"/>
  <c r="G246" i="46"/>
  <c r="G299" i="46"/>
  <c r="G297" i="46"/>
  <c r="G45" i="46"/>
  <c r="G68" i="46"/>
  <c r="G602" i="46"/>
  <c r="G120" i="46"/>
  <c r="G103" i="46"/>
  <c r="G242" i="46"/>
  <c r="G48" i="46"/>
  <c r="G458" i="46"/>
  <c r="G124" i="46"/>
  <c r="G217" i="46"/>
  <c r="G373" i="46"/>
  <c r="G213" i="46"/>
  <c r="G323" i="46"/>
  <c r="G170" i="46"/>
  <c r="G628" i="46"/>
  <c r="G192" i="46"/>
  <c r="G116" i="46"/>
  <c r="G472" i="46"/>
  <c r="G415" i="46"/>
  <c r="G287" i="46"/>
  <c r="G144" i="46"/>
  <c r="G586" i="46"/>
  <c r="G252" i="46"/>
  <c r="G324" i="46"/>
  <c r="G288" i="46"/>
  <c r="G23" i="46"/>
  <c r="G212" i="46"/>
  <c r="G102" i="46"/>
  <c r="G607" i="46"/>
  <c r="K4" i="46"/>
  <c r="G340" i="46"/>
  <c r="G389" i="46"/>
  <c r="G260" i="46"/>
  <c r="G159" i="46"/>
  <c r="G339" i="46"/>
  <c r="G267" i="46"/>
  <c r="G81" i="46"/>
  <c r="G275" i="46"/>
  <c r="G54" i="46"/>
  <c r="G652" i="46"/>
  <c r="G151" i="46"/>
  <c r="G193" i="46"/>
  <c r="G96" i="46"/>
  <c r="G658" i="46"/>
  <c r="G128" i="46"/>
  <c r="G111" i="46"/>
  <c r="G147" i="46"/>
  <c r="G338" i="46"/>
  <c r="G272" i="46"/>
  <c r="G104" i="46"/>
  <c r="G633" i="46"/>
  <c r="G46" i="46"/>
  <c r="G176" i="46"/>
  <c r="G569" i="46"/>
  <c r="G576" i="46"/>
  <c r="G110" i="46"/>
  <c r="G320" i="46"/>
  <c r="G148" i="46"/>
  <c r="G269" i="46"/>
  <c r="G177" i="46"/>
  <c r="G333" i="46"/>
  <c r="G133" i="46"/>
  <c r="G195" i="46"/>
  <c r="G591" i="46"/>
  <c r="G317" i="46"/>
  <c r="G215" i="46"/>
  <c r="G391" i="46"/>
  <c r="G603" i="46"/>
  <c r="G616" i="46"/>
  <c r="G216" i="46"/>
  <c r="G651" i="46"/>
  <c r="G201" i="46"/>
  <c r="G303" i="46"/>
  <c r="G186" i="46"/>
  <c r="G113" i="46"/>
  <c r="G220" i="46"/>
  <c r="G657" i="46"/>
  <c r="G87" i="46"/>
  <c r="G11" i="46"/>
  <c r="G344" i="46"/>
  <c r="G183" i="46"/>
  <c r="G343" i="46"/>
  <c r="G349" i="46"/>
  <c r="G149" i="46"/>
  <c r="G238" i="46"/>
  <c r="G65" i="46"/>
  <c r="G25" i="46"/>
  <c r="G56" i="46"/>
  <c r="G618" i="46"/>
  <c r="G370" i="46"/>
  <c r="G142" i="46"/>
  <c r="G143" i="46"/>
  <c r="G203" i="46"/>
  <c r="G117" i="46"/>
  <c r="G375" i="46"/>
  <c r="G221" i="46"/>
  <c r="G53" i="46"/>
  <c r="G156" i="46"/>
  <c r="G163" i="46"/>
  <c r="G184" i="46"/>
  <c r="G17" i="46"/>
  <c r="G280" i="46"/>
  <c r="G648" i="46"/>
  <c r="G587" i="46"/>
  <c r="G330" i="46"/>
  <c r="G118" i="46"/>
  <c r="G165" i="46"/>
  <c r="G83" i="46"/>
  <c r="G164" i="46"/>
  <c r="G277" i="46"/>
  <c r="G224" i="46"/>
  <c r="G390" i="46"/>
  <c r="G334" i="46"/>
  <c r="G166" i="46"/>
  <c r="G16" i="46"/>
  <c r="G225" i="46"/>
  <c r="G138" i="46"/>
  <c r="G481" i="46"/>
  <c r="G635" i="46"/>
  <c r="G134" i="46"/>
  <c r="G101" i="46"/>
  <c r="G364" i="46"/>
  <c r="G199" i="46"/>
  <c r="G407" i="46"/>
  <c r="G412" i="46"/>
  <c r="G89" i="46"/>
  <c r="G336" i="46"/>
  <c r="G255" i="46"/>
  <c r="G132" i="46"/>
  <c r="G43" i="46"/>
  <c r="G634" i="46"/>
  <c r="G42" i="46"/>
  <c r="G256" i="46"/>
  <c r="G475" i="46"/>
  <c r="G15" i="46"/>
  <c r="G594" i="46"/>
  <c r="G403" i="46"/>
  <c r="G394" i="46"/>
  <c r="G20" i="46"/>
  <c r="G592" i="46"/>
  <c r="G556" i="46"/>
  <c r="G160" i="46"/>
  <c r="G313" i="46"/>
  <c r="G480" i="46"/>
  <c r="G19" i="46"/>
  <c r="G198" i="46"/>
  <c r="G528" i="46"/>
  <c r="G70" i="46"/>
  <c r="G312" i="46"/>
  <c r="G613" i="46"/>
  <c r="G155" i="46"/>
  <c r="G601" i="46"/>
  <c r="G9" i="46"/>
  <c r="G261" i="46"/>
  <c r="G51" i="46"/>
  <c r="G157" i="46"/>
  <c r="G376" i="46"/>
  <c r="G31" i="46"/>
  <c r="G49" i="46"/>
  <c r="G611" i="46"/>
  <c r="G254" i="46"/>
  <c r="G328" i="46"/>
  <c r="G325" i="46"/>
  <c r="G64" i="46"/>
  <c r="G550" i="46"/>
  <c r="G644" i="46"/>
  <c r="G150" i="46"/>
  <c r="G88" i="46"/>
  <c r="G326" i="46"/>
  <c r="G612" i="46"/>
  <c r="G200" i="46"/>
  <c r="G399" i="46"/>
  <c r="G640" i="46"/>
  <c r="G82" i="46"/>
  <c r="G218" i="46"/>
  <c r="G311" i="46"/>
  <c r="G145" i="46"/>
  <c r="G18" i="46"/>
  <c r="G639" i="46"/>
  <c r="G264" i="46"/>
  <c r="G67" i="46"/>
  <c r="G158" i="46"/>
  <c r="G229" i="46"/>
  <c r="G76" i="46"/>
  <c r="G570" i="46"/>
  <c r="G656" i="46"/>
  <c r="G314" i="46"/>
  <c r="G33" i="46"/>
  <c r="G153" i="46"/>
  <c r="G605" i="46"/>
  <c r="G223" i="46"/>
  <c r="G535" i="46"/>
  <c r="G154" i="46"/>
  <c r="G473" i="46"/>
  <c r="G10" i="46"/>
  <c r="G596" i="46"/>
  <c r="G239" i="46"/>
  <c r="G98" i="46"/>
  <c r="G112" i="46"/>
  <c r="G307" i="46"/>
  <c r="G39" i="46"/>
  <c r="G598" i="46"/>
  <c r="G289" i="46"/>
  <c r="G28" i="46"/>
  <c r="G114" i="46"/>
  <c r="G202" i="46"/>
  <c r="G63" i="46"/>
  <c r="G27" i="46"/>
  <c r="G135" i="46"/>
  <c r="G37" i="46"/>
  <c r="G259" i="46"/>
  <c r="G286" i="46"/>
  <c r="G309" i="46"/>
  <c r="G247" i="46"/>
  <c r="G527" i="46"/>
  <c r="G121" i="46"/>
  <c r="G653" i="46"/>
  <c r="G69" i="46"/>
  <c r="G292" i="46"/>
  <c r="G172" i="46"/>
  <c r="G263" i="46"/>
  <c r="G84" i="46"/>
  <c r="G90" i="46"/>
  <c r="G547" i="46"/>
  <c r="G209" i="46"/>
  <c r="G125" i="46"/>
  <c r="G524" i="46"/>
  <c r="G546" i="46"/>
  <c r="G405" i="46"/>
  <c r="G386" i="46"/>
  <c r="G52" i="46"/>
  <c r="G534" i="46"/>
  <c r="G210" i="46"/>
  <c r="G241" i="46"/>
  <c r="G414" i="46"/>
  <c r="G227" i="46"/>
  <c r="G584" i="46"/>
  <c r="G109" i="46"/>
  <c r="G599" i="46"/>
  <c r="G57" i="46"/>
  <c r="G593" i="46"/>
  <c r="G232" i="46"/>
  <c r="G282" i="46"/>
  <c r="G130" i="46"/>
  <c r="G385" i="46"/>
  <c r="G74" i="46"/>
  <c r="G348" i="46"/>
  <c r="G284" i="46"/>
  <c r="G99" i="46"/>
  <c r="G315" i="46"/>
  <c r="G92" i="46"/>
  <c r="G384" i="46"/>
  <c r="G187" i="46"/>
  <c r="G106" i="46"/>
  <c r="G258" i="46"/>
  <c r="G207" i="46"/>
  <c r="G558" i="46"/>
  <c r="G322" i="46"/>
  <c r="G474" i="46"/>
  <c r="G319" i="46"/>
  <c r="G100" i="46"/>
  <c r="G21" i="46"/>
  <c r="G302" i="46"/>
  <c r="G477" i="46"/>
  <c r="G522" i="46"/>
  <c r="G129" i="46"/>
  <c r="G62" i="46"/>
  <c r="G627" i="46"/>
  <c r="G465" i="46"/>
  <c r="G173" i="46"/>
  <c r="G251" i="46"/>
  <c r="G290" i="46"/>
  <c r="G248" i="46"/>
  <c r="G630" i="46"/>
  <c r="G139" i="46"/>
  <c r="G44" i="46"/>
  <c r="G411" i="46"/>
  <c r="G624" i="46"/>
  <c r="G305" i="46"/>
  <c r="G573" i="46"/>
  <c r="G479" i="46"/>
  <c r="G236" i="46"/>
  <c r="G222" i="46"/>
  <c r="G459" i="46"/>
  <c r="G253" i="46"/>
  <c r="G568" i="46"/>
  <c r="G281" i="46"/>
  <c r="G513" i="46"/>
  <c r="G174" i="46"/>
  <c r="G632" i="46"/>
  <c r="G310" i="46"/>
  <c r="G95" i="46"/>
  <c r="G392" i="46"/>
  <c r="G463" i="46"/>
  <c r="G273" i="46"/>
  <c r="G126" i="46"/>
  <c r="G545" i="46"/>
  <c r="G318" i="46"/>
  <c r="G408" i="46"/>
  <c r="G382" i="46"/>
  <c r="G14" i="46"/>
  <c r="G179" i="46"/>
  <c r="G476" i="46"/>
  <c r="G161" i="46"/>
  <c r="G115" i="46"/>
  <c r="G300" i="46"/>
  <c r="G637" i="46"/>
  <c r="G270" i="46"/>
  <c r="G108" i="46"/>
  <c r="G406" i="46"/>
  <c r="G604" i="46"/>
  <c r="G237" i="46"/>
  <c r="G85" i="46"/>
  <c r="G404" i="46"/>
  <c r="G34" i="46"/>
  <c r="G38" i="46"/>
  <c r="G204" i="46"/>
  <c r="G610" i="46"/>
  <c r="G398" i="46"/>
  <c r="G265" i="46"/>
  <c r="G36" i="46"/>
  <c r="G123" i="46"/>
  <c r="G178" i="46"/>
  <c r="G79" i="46"/>
  <c r="G567" i="46"/>
  <c r="G519" i="46"/>
  <c r="G525" i="46"/>
  <c r="G73" i="46"/>
  <c r="G189" i="46"/>
  <c r="G72" i="46"/>
  <c r="G86" i="46"/>
  <c r="G188" i="46"/>
  <c r="G517" i="46"/>
  <c r="G572" i="46"/>
  <c r="G230" i="46"/>
  <c r="G557" i="46"/>
  <c r="G66" i="46"/>
  <c r="G629" i="46"/>
  <c r="G337" i="46"/>
  <c r="G518" i="46"/>
  <c r="G13" i="46"/>
  <c r="G402" i="46"/>
  <c r="G331" i="46"/>
  <c r="G40" i="46"/>
  <c r="G523" i="46"/>
  <c r="G206" i="46"/>
  <c r="G619" i="46"/>
  <c r="G136" i="46"/>
  <c r="G295" i="46"/>
  <c r="G516" i="46"/>
  <c r="G345" i="46"/>
  <c r="G231" i="46"/>
  <c r="G50" i="46"/>
  <c r="G35" i="46"/>
  <c r="G180" i="46"/>
  <c r="G631" i="46"/>
  <c r="G208" i="46"/>
  <c r="G342" i="46"/>
  <c r="G471" i="46"/>
  <c r="G571" i="46"/>
  <c r="G617" i="46"/>
  <c r="G298" i="46"/>
  <c r="G61" i="46"/>
  <c r="G374" i="46"/>
  <c r="G529" i="46"/>
  <c r="G514" i="46"/>
  <c r="G171" i="46"/>
  <c r="G226" i="46"/>
  <c r="G127" i="46"/>
  <c r="G625" i="46"/>
  <c r="G279" i="46"/>
  <c r="G29" i="46"/>
  <c r="G304" i="46"/>
  <c r="G131" i="46"/>
  <c r="G622" i="46"/>
  <c r="G520" i="46"/>
  <c r="G47" i="46"/>
  <c r="G341" i="46"/>
  <c r="G250" i="46"/>
  <c r="G381" i="46"/>
  <c r="G372" i="46"/>
  <c r="G583" i="46"/>
  <c r="G243" i="46"/>
  <c r="G140" i="46"/>
  <c r="G291" i="46"/>
  <c r="G626" i="46"/>
  <c r="G41" i="46"/>
  <c r="G655" i="46"/>
  <c r="G167" i="46"/>
  <c r="G181" i="46"/>
  <c r="G395" i="46"/>
  <c r="G107" i="46"/>
  <c r="G393" i="46"/>
  <c r="G321" i="46"/>
  <c r="G60" i="46"/>
  <c r="G654" i="46"/>
  <c r="G24" i="46"/>
  <c r="G168" i="46"/>
  <c r="G228" i="46"/>
  <c r="G245" i="46"/>
  <c r="G244" i="46"/>
  <c r="G397" i="46"/>
  <c r="G623" i="46"/>
  <c r="G78" i="46"/>
  <c r="G597" i="46"/>
  <c r="G646" i="46"/>
  <c r="G595" i="46"/>
  <c r="G521" i="46"/>
  <c r="G80" i="46"/>
  <c r="G175" i="46"/>
  <c r="G301" i="46"/>
  <c r="G566" i="46"/>
  <c r="G122" i="46"/>
  <c r="G268" i="46"/>
  <c r="G162" i="46"/>
  <c r="G94" i="46"/>
  <c r="G219" i="46"/>
  <c r="G388" i="46"/>
  <c r="G560" i="46"/>
  <c r="G574" i="46"/>
  <c r="G211" i="46"/>
  <c r="G650" i="46"/>
  <c r="G8" i="46"/>
  <c r="G91" i="46"/>
  <c r="G396" i="46"/>
  <c r="G141" i="46"/>
  <c r="G235" i="46"/>
  <c r="G460" i="46"/>
  <c r="G234" i="46"/>
  <c r="G352" i="46"/>
  <c r="G413" i="46"/>
  <c r="G266" i="46"/>
  <c r="G306" i="46"/>
  <c r="G58" i="46"/>
  <c r="G620" i="46"/>
  <c r="G659" i="46"/>
  <c r="G383" i="46"/>
  <c r="G296" i="46"/>
  <c r="G647" i="46"/>
  <c r="G428" i="46"/>
  <c r="K7" i="46" l="1"/>
  <c r="K6" i="46"/>
  <c r="K316" i="46"/>
  <c r="L316" i="46" s="1"/>
  <c r="K23" i="46"/>
  <c r="K862" i="46"/>
  <c r="K165" i="46"/>
  <c r="K863" i="46"/>
  <c r="K623" i="46"/>
  <c r="K55" i="46"/>
  <c r="K898" i="46"/>
  <c r="K354" i="46"/>
  <c r="K81" i="46"/>
  <c r="K282" i="46"/>
  <c r="K579" i="46"/>
  <c r="K105" i="46"/>
  <c r="K246" i="46"/>
  <c r="K362" i="46"/>
  <c r="K845" i="46"/>
  <c r="K84" i="46"/>
  <c r="K601" i="46"/>
  <c r="K738" i="46"/>
  <c r="K390" i="46"/>
  <c r="K181" i="46"/>
  <c r="K959" i="46"/>
  <c r="K293" i="46"/>
  <c r="K583" i="46"/>
  <c r="K950" i="46"/>
  <c r="K616" i="46"/>
  <c r="K284" i="46"/>
  <c r="K173" i="46"/>
  <c r="K297" i="46"/>
  <c r="K401" i="46"/>
  <c r="K659" i="46"/>
  <c r="K794" i="46"/>
  <c r="K968" i="46"/>
  <c r="K162" i="46"/>
  <c r="K949" i="46"/>
  <c r="K38" i="46"/>
  <c r="K647" i="46"/>
  <c r="K662" i="46"/>
  <c r="K595" i="46"/>
  <c r="K353" i="46"/>
  <c r="K666" i="46"/>
  <c r="K421" i="46"/>
  <c r="K439" i="46"/>
  <c r="K171" i="46"/>
  <c r="K999" i="46"/>
  <c r="K447" i="46"/>
  <c r="K443" i="46"/>
  <c r="K733" i="46"/>
  <c r="K808" i="46"/>
  <c r="K558" i="46"/>
  <c r="K648" i="46"/>
  <c r="K123" i="46"/>
  <c r="K69" i="46"/>
  <c r="K491" i="46"/>
  <c r="K973" i="46"/>
  <c r="K124" i="46"/>
  <c r="K480" i="46"/>
  <c r="K755" i="46"/>
  <c r="K900" i="46"/>
  <c r="K412" i="46"/>
  <c r="K708" i="46"/>
  <c r="K371" i="46"/>
  <c r="K312" i="46"/>
  <c r="K976" i="46"/>
  <c r="K800" i="46"/>
  <c r="K913" i="46"/>
  <c r="K753" i="46"/>
  <c r="K985" i="46"/>
  <c r="K656" i="46"/>
  <c r="K420" i="46"/>
  <c r="K325" i="46"/>
  <c r="K723" i="46"/>
  <c r="K17" i="46"/>
  <c r="K573" i="46"/>
  <c r="K981" i="46"/>
  <c r="K728" i="46"/>
  <c r="K804" i="46"/>
  <c r="K313" i="46"/>
  <c r="K327" i="46"/>
  <c r="K660" i="46"/>
  <c r="K670" i="46"/>
  <c r="K133" i="46"/>
  <c r="K669" i="46"/>
  <c r="K110" i="46"/>
  <c r="K591" i="46"/>
  <c r="K888" i="46"/>
  <c r="K31" i="46"/>
  <c r="K145" i="46"/>
  <c r="K933" i="46"/>
  <c r="K352" i="46"/>
  <c r="K967" i="46"/>
  <c r="K369" i="46"/>
  <c r="K351" i="46"/>
  <c r="K21" i="46"/>
  <c r="K315" i="46"/>
  <c r="K615" i="46"/>
  <c r="K643" i="46"/>
  <c r="K388" i="46"/>
  <c r="K925" i="46"/>
  <c r="K235" i="46"/>
  <c r="K341" i="46"/>
  <c r="K686" i="46"/>
  <c r="K525" i="46"/>
  <c r="K545" i="46"/>
  <c r="K174" i="46"/>
  <c r="K789" i="46"/>
  <c r="K707" i="46"/>
  <c r="K96" i="46"/>
  <c r="K82" i="46"/>
  <c r="K277" i="46"/>
  <c r="K349" i="46"/>
  <c r="K35" i="46"/>
  <c r="K577" i="46"/>
  <c r="K453" i="46"/>
  <c r="K387" i="46"/>
  <c r="K214" i="46"/>
  <c r="K540" i="46"/>
  <c r="K954" i="46"/>
  <c r="K833" i="46"/>
  <c r="K747" i="46"/>
  <c r="K168" i="46"/>
  <c r="K126" i="46"/>
  <c r="K394" i="46"/>
  <c r="K247" i="46"/>
  <c r="K682" i="46"/>
  <c r="K771" i="46"/>
  <c r="K221" i="46"/>
  <c r="K455" i="46"/>
  <c r="K160" i="46"/>
  <c r="K793" i="46"/>
  <c r="K657" i="46"/>
  <c r="K489" i="46"/>
  <c r="K257" i="46"/>
  <c r="K688" i="46"/>
  <c r="K230" i="46"/>
  <c r="K242" i="46"/>
  <c r="K268" i="46"/>
  <c r="K234" i="46"/>
  <c r="K184" i="46"/>
  <c r="K622" i="46"/>
  <c r="K113" i="46"/>
  <c r="K92" i="46"/>
  <c r="K397" i="46"/>
  <c r="K305" i="46"/>
  <c r="K881" i="46"/>
  <c r="K213" i="46"/>
  <c r="K131" i="46"/>
  <c r="K196" i="46"/>
  <c r="K520" i="46"/>
  <c r="K588" i="46"/>
  <c r="K8" i="46"/>
  <c r="K803" i="46"/>
  <c r="K599" i="46"/>
  <c r="K186" i="46"/>
  <c r="K359" i="46"/>
  <c r="K943" i="46"/>
  <c r="K609" i="46"/>
  <c r="K924" i="46"/>
  <c r="K243" i="46"/>
  <c r="K970" i="46"/>
  <c r="K699" i="46"/>
  <c r="K597" i="46"/>
  <c r="K745" i="46"/>
  <c r="K189" i="46"/>
  <c r="K562" i="46"/>
  <c r="K14" i="46"/>
  <c r="K630" i="46"/>
  <c r="K530" i="46"/>
  <c r="K870" i="46"/>
  <c r="K342" i="46"/>
  <c r="K77" i="46"/>
  <c r="K851" i="46"/>
  <c r="K169" i="46"/>
  <c r="K916" i="46"/>
  <c r="K30" i="46"/>
  <c r="K566" i="46"/>
  <c r="K719" i="46"/>
  <c r="K95" i="46"/>
  <c r="K792" i="46"/>
  <c r="K452" i="46"/>
  <c r="K201" i="46"/>
  <c r="K694" i="46"/>
  <c r="K134" i="46"/>
  <c r="K765" i="46"/>
  <c r="K130" i="46"/>
  <c r="K538" i="46"/>
  <c r="K883" i="46"/>
  <c r="K458" i="46"/>
  <c r="K355" i="46"/>
  <c r="K51" i="46"/>
  <c r="K128" i="46"/>
  <c r="K15" i="46"/>
  <c r="K471" i="46"/>
  <c r="K258" i="46"/>
  <c r="K840" i="46"/>
  <c r="K456" i="46"/>
  <c r="K391" i="46"/>
  <c r="K841" i="46"/>
  <c r="K626" i="46"/>
  <c r="K299" i="46"/>
  <c r="K350" i="46"/>
  <c r="K718" i="46"/>
  <c r="K117" i="46"/>
  <c r="K159" i="46"/>
  <c r="K563" i="46"/>
  <c r="K347" i="46"/>
  <c r="K54" i="46"/>
  <c r="K901" i="46"/>
  <c r="K32" i="46"/>
  <c r="K116" i="46"/>
  <c r="K892" i="46"/>
  <c r="K41" i="46"/>
  <c r="K576" i="46"/>
  <c r="K791" i="46"/>
  <c r="K141" i="46"/>
  <c r="K603" i="46"/>
  <c r="K910" i="46"/>
  <c r="K737" i="46"/>
  <c r="K494" i="46"/>
  <c r="K543" i="46"/>
  <c r="K427" i="46"/>
  <c r="K339" i="46"/>
  <c r="K479" i="46"/>
  <c r="K72" i="46"/>
  <c r="K658" i="46"/>
  <c r="K773" i="46"/>
  <c r="K606" i="46"/>
  <c r="K497" i="46"/>
  <c r="K936" i="46"/>
  <c r="K998" i="46"/>
  <c r="K140" i="46"/>
  <c r="K567" i="46"/>
  <c r="K498" i="46"/>
  <c r="K779" i="46"/>
  <c r="K673" i="46"/>
  <c r="K444" i="46"/>
  <c r="K306" i="46"/>
  <c r="K939" i="46"/>
  <c r="K620" i="46"/>
  <c r="K271" i="46"/>
  <c r="K760" i="46"/>
  <c r="K715" i="46"/>
  <c r="K593" i="46"/>
  <c r="K33" i="46"/>
  <c r="K740" i="46"/>
  <c r="K951" i="46"/>
  <c r="K190" i="46"/>
  <c r="K37" i="46"/>
  <c r="K66" i="46"/>
  <c r="K972" i="46"/>
  <c r="K897" i="46"/>
  <c r="K78" i="46"/>
  <c r="K829" i="46"/>
  <c r="K472" i="46"/>
  <c r="K802" i="46"/>
  <c r="K172" i="46"/>
  <c r="K918" i="46"/>
  <c r="K237" i="46"/>
  <c r="K103" i="46"/>
  <c r="K560" i="46"/>
  <c r="K467" i="46"/>
  <c r="K253" i="46"/>
  <c r="K323" i="46"/>
  <c r="K628" i="46"/>
  <c r="K398" i="46"/>
  <c r="K537" i="46"/>
  <c r="K25" i="46"/>
  <c r="K450" i="46"/>
  <c r="K329" i="46"/>
  <c r="K65" i="46"/>
  <c r="K437" i="46"/>
  <c r="K192" i="46"/>
  <c r="K377" i="46"/>
  <c r="K88" i="46"/>
  <c r="K517" i="46"/>
  <c r="K554" i="46"/>
  <c r="K290" i="46"/>
  <c r="K824" i="46"/>
  <c r="K781" i="46"/>
  <c r="K83" i="46"/>
  <c r="K42" i="46"/>
  <c r="K404" i="46"/>
  <c r="K696" i="46"/>
  <c r="K335" i="46"/>
  <c r="K519" i="46"/>
  <c r="K645" i="46"/>
  <c r="K726" i="46"/>
  <c r="K703" i="46"/>
  <c r="K874" i="46"/>
  <c r="K244" i="46"/>
  <c r="K410" i="46"/>
  <c r="K154" i="46"/>
  <c r="K109" i="46"/>
  <c r="K435" i="46"/>
  <c r="K693" i="46"/>
  <c r="K210" i="46"/>
  <c r="K569" i="46"/>
  <c r="K378" i="46"/>
  <c r="K179" i="46"/>
  <c r="K529" i="46"/>
  <c r="K587" i="46"/>
  <c r="K73" i="46"/>
  <c r="K248" i="46"/>
  <c r="K944" i="46"/>
  <c r="K905" i="46"/>
  <c r="K289" i="46"/>
  <c r="K118" i="46"/>
  <c r="K161" i="46"/>
  <c r="K928" i="46"/>
  <c r="K975" i="46"/>
  <c r="K202" i="46"/>
  <c r="K441" i="46"/>
  <c r="K63" i="46"/>
  <c r="K28" i="46"/>
  <c r="K330" i="46"/>
  <c r="K635" i="46"/>
  <c r="K960" i="46"/>
  <c r="K136" i="46"/>
  <c r="K255" i="46"/>
  <c r="K114" i="46"/>
  <c r="K937" i="46"/>
  <c r="K493" i="46"/>
  <c r="K875" i="46"/>
  <c r="K837" i="46"/>
  <c r="K76" i="46"/>
  <c r="K229" i="46"/>
  <c r="K710" i="46"/>
  <c r="K725" i="46"/>
  <c r="K360" i="46"/>
  <c r="K817" i="46"/>
  <c r="K486" i="46"/>
  <c r="K68" i="46"/>
  <c r="K50" i="46"/>
  <c r="K930" i="46"/>
  <c r="K574" i="46"/>
  <c r="K314" i="46"/>
  <c r="K865" i="46"/>
  <c r="K411" i="46"/>
  <c r="K684" i="46"/>
  <c r="K598" i="46"/>
  <c r="K320" i="46"/>
  <c r="K986" i="46"/>
  <c r="K104" i="46"/>
  <c r="K689" i="46"/>
  <c r="K649" i="46"/>
  <c r="K923" i="46"/>
  <c r="K830" i="46"/>
  <c r="K637" i="46"/>
  <c r="K816" i="46"/>
  <c r="K466" i="46"/>
  <c r="K137" i="46"/>
  <c r="K879" i="46"/>
  <c r="K337" i="46"/>
  <c r="K691" i="46"/>
  <c r="K24" i="46"/>
  <c r="K331" i="46"/>
  <c r="K596" i="46"/>
  <c r="K383" i="46"/>
  <c r="K565" i="46"/>
  <c r="K183" i="46"/>
  <c r="K442" i="46"/>
  <c r="K852" i="46"/>
  <c r="K698" i="46"/>
  <c r="K561" i="46"/>
  <c r="K386" i="46"/>
  <c r="K396" i="46"/>
  <c r="K476" i="46"/>
  <c r="K43" i="46"/>
  <c r="K219" i="46"/>
  <c r="K795" i="46"/>
  <c r="K969" i="46"/>
  <c r="K356" i="46"/>
  <c r="K227" i="46"/>
  <c r="K730" i="46"/>
  <c r="K821" i="46"/>
  <c r="K784" i="46"/>
  <c r="K611" i="46"/>
  <c r="K799" i="46"/>
  <c r="K504" i="46"/>
  <c r="K672" i="46"/>
  <c r="K47" i="46"/>
  <c r="K849" i="46"/>
  <c r="K957" i="46"/>
  <c r="K149" i="46"/>
  <c r="K527" i="46"/>
  <c r="K233" i="46"/>
  <c r="K568" i="46"/>
  <c r="K646" i="46"/>
  <c r="K430" i="46"/>
  <c r="K536" i="46"/>
  <c r="L6" i="46"/>
  <c r="N6" i="46"/>
  <c r="M6" i="46"/>
  <c r="K732" i="46"/>
  <c r="K188" i="46"/>
  <c r="K45" i="46"/>
  <c r="K589" i="46"/>
  <c r="K903" i="46"/>
  <c r="K57" i="46"/>
  <c r="K644" i="46"/>
  <c r="K953" i="46"/>
  <c r="K249" i="46"/>
  <c r="K965" i="46"/>
  <c r="K668" i="46"/>
  <c r="K252" i="46"/>
  <c r="K514" i="46"/>
  <c r="K167" i="46"/>
  <c r="K400" i="46"/>
  <c r="K209" i="46"/>
  <c r="K750" i="46"/>
  <c r="K798" i="46"/>
  <c r="K735" i="46"/>
  <c r="K392" i="46"/>
  <c r="K549" i="46"/>
  <c r="K97" i="46"/>
  <c r="K516" i="46"/>
  <c r="K474" i="46"/>
  <c r="K827" i="46"/>
  <c r="K978" i="46"/>
  <c r="K490" i="46"/>
  <c r="K714" i="46"/>
  <c r="K523" i="46"/>
  <c r="K810" i="46"/>
  <c r="K307" i="46"/>
  <c r="K528" i="46"/>
  <c r="K878" i="46"/>
  <c r="K298" i="46"/>
  <c r="K864" i="46"/>
  <c r="K106" i="46"/>
  <c r="K655" i="46"/>
  <c r="K291" i="46"/>
  <c r="K844" i="46"/>
  <c r="K144" i="46"/>
  <c r="K94" i="46"/>
  <c r="K1000" i="46"/>
  <c r="K122" i="46"/>
  <c r="K11" i="46"/>
  <c r="K570" i="46"/>
  <c r="K922" i="46"/>
  <c r="K348" i="46"/>
  <c r="K336" i="46"/>
  <c r="K882" i="46"/>
  <c r="K819" i="46"/>
  <c r="K607" i="46"/>
  <c r="K62" i="46"/>
  <c r="K876" i="46"/>
  <c r="K858" i="46"/>
  <c r="K742" i="46"/>
  <c r="K825" i="46"/>
  <c r="K612" i="46"/>
  <c r="K368" i="46"/>
  <c r="K590" i="46"/>
  <c r="K256" i="46"/>
  <c r="K871" i="46"/>
  <c r="K85" i="46"/>
  <c r="K216" i="46"/>
  <c r="K422" i="46"/>
  <c r="K764" i="46"/>
  <c r="K426" i="46"/>
  <c r="K217" i="46"/>
  <c r="K483" i="46"/>
  <c r="K303" i="46"/>
  <c r="K428" i="46"/>
  <c r="K366" i="46"/>
  <c r="K790" i="46"/>
  <c r="K215" i="46"/>
  <c r="K478" i="46"/>
  <c r="K438" i="46"/>
  <c r="K575" i="46"/>
  <c r="K592" i="46"/>
  <c r="K782" i="46"/>
  <c r="K713" i="46"/>
  <c r="K477" i="46"/>
  <c r="K364" i="46"/>
  <c r="K860" i="46"/>
  <c r="K26" i="46"/>
  <c r="K920" i="46"/>
  <c r="K564" i="46"/>
  <c r="K203" i="46"/>
  <c r="K974" i="46"/>
  <c r="K608" i="46"/>
  <c r="K857" i="46"/>
  <c r="K780" i="46"/>
  <c r="K403" i="46"/>
  <c r="K99" i="46"/>
  <c r="K757" i="46"/>
  <c r="K544" i="46"/>
  <c r="K418" i="46"/>
  <c r="K93" i="46"/>
  <c r="K855" i="46"/>
  <c r="K899" i="46"/>
  <c r="K419" i="46"/>
  <c r="K502" i="46"/>
  <c r="K709" i="46"/>
  <c r="K138" i="46"/>
  <c r="K302" i="46"/>
  <c r="K311" i="46"/>
  <c r="K278" i="46"/>
  <c r="K451" i="46"/>
  <c r="K22" i="46"/>
  <c r="K461" i="46"/>
  <c r="K990" i="46"/>
  <c r="K788" i="46"/>
  <c r="K40" i="46"/>
  <c r="K508" i="46"/>
  <c r="K961" i="46"/>
  <c r="K541" i="46"/>
  <c r="K238" i="46"/>
  <c r="K815" i="46"/>
  <c r="K129" i="46"/>
  <c r="K685" i="46"/>
  <c r="K79" i="46"/>
  <c r="K405" i="46"/>
  <c r="K770" i="46"/>
  <c r="K778" i="46"/>
  <c r="K743" i="46"/>
  <c r="K744" i="46"/>
  <c r="K319" i="46"/>
  <c r="K717" i="46"/>
  <c r="K996" i="46"/>
  <c r="K654" i="46"/>
  <c r="K142" i="46"/>
  <c r="K988" i="46"/>
  <c r="K859" i="46"/>
  <c r="K212" i="46"/>
  <c r="K166" i="46"/>
  <c r="K53" i="46"/>
  <c r="K902" i="46"/>
  <c r="K379" i="46"/>
  <c r="K991" i="46"/>
  <c r="K18" i="46"/>
  <c r="K509" i="46"/>
  <c r="K890" i="46"/>
  <c r="K752" i="46"/>
  <c r="K107" i="46"/>
  <c r="K512" i="46"/>
  <c r="K170" i="46"/>
  <c r="K856" i="46"/>
  <c r="K464" i="46"/>
  <c r="K721" i="46"/>
  <c r="K222" i="46"/>
  <c r="K175" i="46"/>
  <c r="K143" i="46"/>
  <c r="K328" i="46"/>
  <c r="K580" i="46"/>
  <c r="K64" i="46"/>
  <c r="K556" i="46"/>
  <c r="K542" i="46"/>
  <c r="K869" i="46"/>
  <c r="K250" i="46"/>
  <c r="K470" i="46"/>
  <c r="K321" i="46"/>
  <c r="K67" i="46"/>
  <c r="K357" i="46"/>
  <c r="K534" i="46"/>
  <c r="K818" i="46"/>
  <c r="K997" i="46"/>
  <c r="K971" i="46"/>
  <c r="K374" i="46"/>
  <c r="K539" i="46"/>
  <c r="K440" i="46"/>
  <c r="K36" i="46"/>
  <c r="K977" i="46"/>
  <c r="K12" i="46"/>
  <c r="K720" i="46"/>
  <c r="K766" i="46"/>
  <c r="K746" i="46"/>
  <c r="K524" i="46"/>
  <c r="K531" i="46"/>
  <c r="K459" i="46"/>
  <c r="K485" i="46"/>
  <c r="K408" i="46"/>
  <c r="K880" i="46"/>
  <c r="K948" i="46"/>
  <c r="K958" i="46"/>
  <c r="K187" i="46"/>
  <c r="K822" i="46"/>
  <c r="K482" i="46"/>
  <c r="K402" i="46"/>
  <c r="K600" i="46"/>
  <c r="K301" i="46"/>
  <c r="K266" i="46"/>
  <c r="K962" i="46"/>
  <c r="K376" i="46"/>
  <c r="K156" i="46"/>
  <c r="K716" i="46"/>
  <c r="K224" i="46"/>
  <c r="K704" i="46"/>
  <c r="K891" i="46"/>
  <c r="K522" i="46"/>
  <c r="K847" i="46"/>
  <c r="K324" i="46"/>
  <c r="K947" i="46"/>
  <c r="K157" i="46"/>
  <c r="K550" i="46"/>
  <c r="K557" i="46"/>
  <c r="K191" i="46"/>
  <c r="K767" i="46"/>
  <c r="K273" i="46"/>
  <c r="K836" i="46"/>
  <c r="K677" i="46"/>
  <c r="K739" i="46"/>
  <c r="K274" i="46"/>
  <c r="K586" i="46"/>
  <c r="K334" i="46"/>
  <c r="K839" i="46"/>
  <c r="K241" i="46"/>
  <c r="K285" i="46"/>
  <c r="K785" i="46"/>
  <c r="K89" i="46"/>
  <c r="K1001" i="46"/>
  <c r="K581" i="46"/>
  <c r="K631" i="46"/>
  <c r="K679" i="46"/>
  <c r="K225" i="46"/>
  <c r="K758" i="46"/>
  <c r="K705" i="46"/>
  <c r="K296" i="46"/>
  <c r="K86" i="46"/>
  <c r="K572" i="46"/>
  <c r="K375" i="46"/>
  <c r="K724" i="46"/>
  <c r="K515" i="46"/>
  <c r="K39" i="46"/>
  <c r="K395" i="46"/>
  <c r="K526" i="46"/>
  <c r="K861" i="46"/>
  <c r="K663" i="46"/>
  <c r="L7" i="46"/>
  <c r="M7" i="46"/>
  <c r="N7" i="46"/>
  <c r="K481" i="46"/>
  <c r="K34" i="46"/>
  <c r="K532" i="46"/>
  <c r="K195" i="46"/>
  <c r="K449" i="46"/>
  <c r="K120" i="46"/>
  <c r="K624" i="46"/>
  <c r="K621" i="46"/>
  <c r="K280" i="46"/>
  <c r="K108" i="46"/>
  <c r="K675" i="46"/>
  <c r="K416" i="46"/>
  <c r="K681" i="46"/>
  <c r="K59" i="46"/>
  <c r="K239" i="46"/>
  <c r="K772" i="46"/>
  <c r="K614" i="46"/>
  <c r="K13" i="46"/>
  <c r="K868" i="46"/>
  <c r="K424" i="46"/>
  <c r="K240" i="46"/>
  <c r="K690" i="46"/>
  <c r="K618" i="46"/>
  <c r="K632" i="46"/>
  <c r="K989" i="46"/>
  <c r="K1002" i="46"/>
  <c r="K279" i="46"/>
  <c r="K245" i="46"/>
  <c r="K431" i="46"/>
  <c r="K761" i="46"/>
  <c r="K763" i="46"/>
  <c r="K884" i="46"/>
  <c r="K711" i="46"/>
  <c r="K318" i="46"/>
  <c r="K232" i="46"/>
  <c r="K806" i="46"/>
  <c r="K661" i="46"/>
  <c r="K436" i="46"/>
  <c r="K286" i="46"/>
  <c r="K365" i="46"/>
  <c r="K846" i="46"/>
  <c r="K465" i="46"/>
  <c r="K125" i="46"/>
  <c r="K58" i="46"/>
  <c r="K500" i="46"/>
  <c r="K505" i="46"/>
  <c r="K344" i="46"/>
  <c r="K406" i="46"/>
  <c r="K457" i="46"/>
  <c r="K147" i="46"/>
  <c r="K914" i="46"/>
  <c r="K617" i="46"/>
  <c r="K885" i="46"/>
  <c r="K146" i="46"/>
  <c r="K552" i="46"/>
  <c r="K254" i="46"/>
  <c r="K625" i="46"/>
  <c r="K343" i="46"/>
  <c r="K966" i="46"/>
  <c r="K650" i="46"/>
  <c r="K158" i="46"/>
  <c r="K955" i="46"/>
  <c r="K506" i="46"/>
  <c r="K610" i="46"/>
  <c r="K706" i="46"/>
  <c r="K185" i="46"/>
  <c r="K823" i="46"/>
  <c r="K317" i="46"/>
  <c r="K702" i="46"/>
  <c r="K433" i="46"/>
  <c r="K193" i="46"/>
  <c r="K904" i="46"/>
  <c r="K9" i="46"/>
  <c r="K848" i="46"/>
  <c r="K332" i="46"/>
  <c r="K768" i="46"/>
  <c r="K814" i="46"/>
  <c r="K683" i="46"/>
  <c r="K987" i="46"/>
  <c r="K262" i="46"/>
  <c r="K473" i="46"/>
  <c r="K448" i="46"/>
  <c r="K915" i="46"/>
  <c r="K100" i="46"/>
  <c r="K585" i="46"/>
  <c r="K236" i="46"/>
  <c r="K101" i="46"/>
  <c r="K641" i="46"/>
  <c r="K604" i="46"/>
  <c r="K629" i="46"/>
  <c r="K993" i="46"/>
  <c r="K434" i="46"/>
  <c r="K488" i="46"/>
  <c r="K886" i="46"/>
  <c r="K132" i="46"/>
  <c r="K90" i="46"/>
  <c r="K98" i="46"/>
  <c r="K774" i="46"/>
  <c r="K199" i="46"/>
  <c r="K501" i="46"/>
  <c r="K896" i="46"/>
  <c r="K826" i="46"/>
  <c r="K178" i="46"/>
  <c r="K805" i="46"/>
  <c r="K751" i="46"/>
  <c r="K820" i="46"/>
  <c r="K454" i="46"/>
  <c r="K853" i="46"/>
  <c r="K363" i="46"/>
  <c r="K283" i="46"/>
  <c r="K676" i="46"/>
  <c r="K211" i="46"/>
  <c r="K139" i="46"/>
  <c r="K463" i="46"/>
  <c r="K198" i="46"/>
  <c r="K207" i="46"/>
  <c r="K265" i="46"/>
  <c r="K748" i="46"/>
  <c r="K177" i="46"/>
  <c r="K370" i="46"/>
  <c r="K164" i="46"/>
  <c r="K945" i="46"/>
  <c r="K680" i="46"/>
  <c r="K429" i="46"/>
  <c r="K678" i="46"/>
  <c r="K340" i="46"/>
  <c r="K1003" i="46"/>
  <c r="K582" i="46"/>
  <c r="K992" i="46"/>
  <c r="K553" i="46"/>
  <c r="K734" i="46"/>
  <c r="K584" i="46"/>
  <c r="K518" i="46"/>
  <c r="K741" i="46"/>
  <c r="K300" i="46"/>
  <c r="K423" i="46"/>
  <c r="K80" i="46"/>
  <c r="K926" i="46"/>
  <c r="K127" i="46"/>
  <c r="K640" i="46"/>
  <c r="K940" i="46"/>
  <c r="K639" i="46"/>
  <c r="K503" i="46"/>
  <c r="K10" i="46"/>
  <c r="K994" i="46"/>
  <c r="K979" i="46"/>
  <c r="K776" i="46"/>
  <c r="K671" i="46"/>
  <c r="K407" i="46"/>
  <c r="K121" i="46"/>
  <c r="K927" i="46"/>
  <c r="K322" i="46"/>
  <c r="K413" i="46"/>
  <c r="K358" i="46"/>
  <c r="K288" i="46"/>
  <c r="K919" i="46"/>
  <c r="K775" i="46"/>
  <c r="K163" i="46"/>
  <c r="K842" i="46"/>
  <c r="K308" i="46"/>
  <c r="K667" i="46"/>
  <c r="K180" i="46"/>
  <c r="K980" i="46"/>
  <c r="K495" i="46"/>
  <c r="K381" i="46"/>
  <c r="K832" i="46"/>
  <c r="K19" i="46"/>
  <c r="K148" i="46"/>
  <c r="K762" i="46"/>
  <c r="K908" i="46"/>
  <c r="K469" i="46"/>
  <c r="K712" i="46"/>
  <c r="K425" i="46"/>
  <c r="K687" i="46"/>
  <c r="K613" i="46"/>
  <c r="K155" i="46"/>
  <c r="K152" i="46"/>
  <c r="K267" i="46"/>
  <c r="K346" i="46"/>
  <c r="K727" i="46"/>
  <c r="K912" i="46"/>
  <c r="K777" i="46"/>
  <c r="K642" i="46"/>
  <c r="K938" i="46"/>
  <c r="K309" i="46"/>
  <c r="K889" i="46"/>
  <c r="K20" i="46"/>
  <c r="K935" i="46"/>
  <c r="K931" i="46"/>
  <c r="K414" i="46"/>
  <c r="K269" i="46"/>
  <c r="K462" i="46"/>
  <c r="K812" i="46"/>
  <c r="K417" i="46"/>
  <c r="K304" i="46"/>
  <c r="K292" i="46"/>
  <c r="K895" i="46"/>
  <c r="K811" i="46"/>
  <c r="K48" i="46"/>
  <c r="K87" i="46"/>
  <c r="K551" i="46"/>
  <c r="K634" i="46"/>
  <c r="K932" i="46"/>
  <c r="K385" i="46"/>
  <c r="K887" i="46"/>
  <c r="K345" i="46"/>
  <c r="K651" i="46"/>
  <c r="K367" i="46"/>
  <c r="K783" i="46"/>
  <c r="K446" i="46"/>
  <c r="K695" i="46"/>
  <c r="K664" i="46"/>
  <c r="K602" i="46"/>
  <c r="K911" i="46"/>
  <c r="K204" i="46"/>
  <c r="K917" i="46"/>
  <c r="K389" i="46"/>
  <c r="K27" i="46"/>
  <c r="K223" i="46"/>
  <c r="K384" i="46"/>
  <c r="K287" i="46"/>
  <c r="K294" i="46"/>
  <c r="K893" i="46"/>
  <c r="K594" i="46"/>
  <c r="K521" i="46"/>
  <c r="K813" i="46"/>
  <c r="K535" i="46"/>
  <c r="K153" i="46"/>
  <c r="K941" i="46"/>
  <c r="K507" i="46"/>
  <c r="K52" i="46"/>
  <c r="K415" i="46"/>
  <c r="K749" i="46"/>
  <c r="K636" i="46"/>
  <c r="K499" i="46"/>
  <c r="K872" i="46"/>
  <c r="K692" i="46"/>
  <c r="K722" i="46"/>
  <c r="K259" i="46"/>
  <c r="K487" i="46"/>
  <c r="K700" i="46"/>
  <c r="K380" i="46"/>
  <c r="K295" i="46"/>
  <c r="K956" i="46"/>
  <c r="K44" i="46"/>
  <c r="K982" i="46"/>
  <c r="K736" i="46"/>
  <c r="K74" i="46"/>
  <c r="K934" i="46"/>
  <c r="K176" i="46"/>
  <c r="K276" i="46"/>
  <c r="K797" i="46"/>
  <c r="K828" i="46"/>
  <c r="K701" i="46"/>
  <c r="K182" i="46"/>
  <c r="K432" i="46"/>
  <c r="K112" i="46"/>
  <c r="K194" i="46"/>
  <c r="K115" i="46"/>
  <c r="K674" i="46"/>
  <c r="K475" i="46"/>
  <c r="K665" i="46"/>
  <c r="K496" i="46"/>
  <c r="K71" i="46"/>
  <c r="K652" i="46"/>
  <c r="K197" i="46"/>
  <c r="K75" i="46"/>
  <c r="K445" i="46"/>
  <c r="K964" i="46"/>
  <c r="M5" i="46"/>
  <c r="L5" i="46"/>
  <c r="N5" i="46"/>
  <c r="K809" i="46"/>
  <c r="K769" i="46"/>
  <c r="K281" i="46"/>
  <c r="K835" i="46"/>
  <c r="L4" i="46"/>
  <c r="N4" i="46"/>
  <c r="M4" i="46"/>
  <c r="K547" i="46"/>
  <c r="K843" i="46"/>
  <c r="K208" i="46"/>
  <c r="K894" i="46"/>
  <c r="K759" i="46"/>
  <c r="K921" i="46"/>
  <c r="K338" i="46"/>
  <c r="K399" i="46"/>
  <c r="K228" i="46"/>
  <c r="K731" i="46"/>
  <c r="K653" i="46"/>
  <c r="K754" i="46"/>
  <c r="K361" i="46"/>
  <c r="K756" i="46"/>
  <c r="K111" i="46"/>
  <c r="K854" i="46"/>
  <c r="K638" i="46"/>
  <c r="K834" i="46"/>
  <c r="K310" i="46"/>
  <c r="K29" i="46"/>
  <c r="K963" i="46"/>
  <c r="K627" i="46"/>
  <c r="K571" i="46"/>
  <c r="K460" i="46"/>
  <c r="K91" i="46"/>
  <c r="K484" i="46"/>
  <c r="K218" i="46"/>
  <c r="K102" i="46"/>
  <c r="K995" i="46"/>
  <c r="K61" i="46"/>
  <c r="K409" i="46"/>
  <c r="K513" i="46"/>
  <c r="K251" i="46"/>
  <c r="K150" i="46"/>
  <c r="K270" i="46"/>
  <c r="K372" i="46"/>
  <c r="K226" i="46"/>
  <c r="K850" i="46"/>
  <c r="K952" i="46"/>
  <c r="K909" i="46"/>
  <c r="K200" i="46"/>
  <c r="K511" i="46"/>
  <c r="K801" i="46"/>
  <c r="K697" i="46"/>
  <c r="K135" i="46"/>
  <c r="K326" i="46"/>
  <c r="K983" i="46"/>
  <c r="K786" i="46"/>
  <c r="K70" i="46"/>
  <c r="K729" i="46"/>
  <c r="K796" i="46"/>
  <c r="K873" i="46"/>
  <c r="K49" i="46"/>
  <c r="K468" i="46"/>
  <c r="K906" i="46"/>
  <c r="K373" i="46"/>
  <c r="K548" i="46"/>
  <c r="K605" i="46"/>
  <c r="K205" i="46"/>
  <c r="K633" i="46"/>
  <c r="K533" i="46"/>
  <c r="K578" i="46"/>
  <c r="K393" i="46"/>
  <c r="K877" i="46"/>
  <c r="K807" i="46"/>
  <c r="K510" i="46"/>
  <c r="K382" i="46"/>
  <c r="K60" i="46"/>
  <c r="K231" i="46"/>
  <c r="K333" i="46"/>
  <c r="K151" i="46"/>
  <c r="K831" i="46"/>
  <c r="K16" i="46"/>
  <c r="K46" i="46"/>
  <c r="K942" i="46"/>
  <c r="K263" i="46"/>
  <c r="K867" i="46"/>
  <c r="K838" i="46"/>
  <c r="K261" i="46"/>
  <c r="K907" i="46"/>
  <c r="K546" i="46"/>
  <c r="K787" i="46"/>
  <c r="K119" i="46"/>
  <c r="K619" i="46"/>
  <c r="K559" i="46"/>
  <c r="K264" i="46"/>
  <c r="K220" i="46"/>
  <c r="K492" i="46"/>
  <c r="K56" i="46"/>
  <c r="K260" i="46"/>
  <c r="K866" i="46"/>
  <c r="K275" i="46"/>
  <c r="K206" i="46"/>
  <c r="K929" i="46"/>
  <c r="K946" i="46"/>
  <c r="K984" i="46"/>
  <c r="K555" i="46"/>
  <c r="K272" i="46"/>
  <c r="N316" i="46" l="1"/>
  <c r="M316" i="46"/>
  <c r="N619" i="46"/>
  <c r="M619" i="46"/>
  <c r="L619" i="46"/>
  <c r="M697" i="46"/>
  <c r="N697" i="46"/>
  <c r="L697" i="46"/>
  <c r="L29" i="46"/>
  <c r="M29" i="46"/>
  <c r="N29" i="46"/>
  <c r="L281" i="46"/>
  <c r="N281" i="46"/>
  <c r="M281" i="46"/>
  <c r="M276" i="46"/>
  <c r="L276" i="46"/>
  <c r="N276" i="46"/>
  <c r="L223" i="46"/>
  <c r="N223" i="46"/>
  <c r="M223" i="46"/>
  <c r="M20" i="46"/>
  <c r="L20" i="46"/>
  <c r="N20" i="46"/>
  <c r="L288" i="46"/>
  <c r="M288" i="46"/>
  <c r="N288" i="46"/>
  <c r="N734" i="46"/>
  <c r="M734" i="46"/>
  <c r="L734" i="46"/>
  <c r="L454" i="46"/>
  <c r="M454" i="46"/>
  <c r="N454" i="46"/>
  <c r="N915" i="46"/>
  <c r="L915" i="46"/>
  <c r="M915" i="46"/>
  <c r="L966" i="46"/>
  <c r="N966" i="46"/>
  <c r="M966" i="46"/>
  <c r="M232" i="46"/>
  <c r="L232" i="46"/>
  <c r="N232" i="46"/>
  <c r="N532" i="46"/>
  <c r="L532" i="46"/>
  <c r="M532" i="46"/>
  <c r="L482" i="46"/>
  <c r="N482" i="46"/>
  <c r="M482" i="46"/>
  <c r="M357" i="46"/>
  <c r="N357" i="46"/>
  <c r="L357" i="46"/>
  <c r="L770" i="46"/>
  <c r="N770" i="46"/>
  <c r="M770" i="46"/>
  <c r="L855" i="46"/>
  <c r="N855" i="46"/>
  <c r="M855" i="46"/>
  <c r="M215" i="46"/>
  <c r="L215" i="46"/>
  <c r="N215" i="46"/>
  <c r="L94" i="46"/>
  <c r="N94" i="46"/>
  <c r="M94" i="46"/>
  <c r="N249" i="46"/>
  <c r="M249" i="46"/>
  <c r="L249" i="46"/>
  <c r="N795" i="46"/>
  <c r="M795" i="46"/>
  <c r="L795" i="46"/>
  <c r="N411" i="46"/>
  <c r="L411" i="46"/>
  <c r="M411" i="46"/>
  <c r="L28" i="46"/>
  <c r="M28" i="46"/>
  <c r="N28" i="46"/>
  <c r="N88" i="46"/>
  <c r="M88" i="46"/>
  <c r="L88" i="46"/>
  <c r="N972" i="46"/>
  <c r="M972" i="46"/>
  <c r="L972" i="46"/>
  <c r="M773" i="46"/>
  <c r="L773" i="46"/>
  <c r="N773" i="46"/>
  <c r="L258" i="46"/>
  <c r="M258" i="46"/>
  <c r="N258" i="46"/>
  <c r="N793" i="46"/>
  <c r="M793" i="46"/>
  <c r="L793" i="46"/>
  <c r="N942" i="46"/>
  <c r="L942" i="46"/>
  <c r="M942" i="46"/>
  <c r="N796" i="46"/>
  <c r="M796" i="46"/>
  <c r="L796" i="46"/>
  <c r="L310" i="46"/>
  <c r="N310" i="46"/>
  <c r="M310" i="46"/>
  <c r="M769" i="46"/>
  <c r="L769" i="46"/>
  <c r="N769" i="46"/>
  <c r="N636" i="46"/>
  <c r="L636" i="46"/>
  <c r="M636" i="46"/>
  <c r="N446" i="46"/>
  <c r="M446" i="46"/>
  <c r="L446" i="46"/>
  <c r="M267" i="46"/>
  <c r="L267" i="46"/>
  <c r="N267" i="46"/>
  <c r="M358" i="46"/>
  <c r="L358" i="46"/>
  <c r="N358" i="46"/>
  <c r="N945" i="46"/>
  <c r="M945" i="46"/>
  <c r="L945" i="46"/>
  <c r="M774" i="46"/>
  <c r="N774" i="46"/>
  <c r="L774" i="46"/>
  <c r="M185" i="46"/>
  <c r="N185" i="46"/>
  <c r="L185" i="46"/>
  <c r="M465" i="46"/>
  <c r="L465" i="46"/>
  <c r="N465" i="46"/>
  <c r="M108" i="46"/>
  <c r="N108" i="46"/>
  <c r="L108" i="46"/>
  <c r="M785" i="46"/>
  <c r="N785" i="46"/>
  <c r="L785" i="46"/>
  <c r="L531" i="46"/>
  <c r="M531" i="46"/>
  <c r="N531" i="46"/>
  <c r="M580" i="46"/>
  <c r="N580" i="46"/>
  <c r="L580" i="46"/>
  <c r="L508" i="46"/>
  <c r="M508" i="46"/>
  <c r="N508" i="46"/>
  <c r="N608" i="46"/>
  <c r="M608" i="46"/>
  <c r="L608" i="46"/>
  <c r="N825" i="46"/>
  <c r="L825" i="46"/>
  <c r="M825" i="46"/>
  <c r="N474" i="46"/>
  <c r="L474" i="46"/>
  <c r="M474" i="46"/>
  <c r="L611" i="46"/>
  <c r="M611" i="46"/>
  <c r="N611" i="46"/>
  <c r="M337" i="46"/>
  <c r="N337" i="46"/>
  <c r="L337" i="46"/>
  <c r="N360" i="46"/>
  <c r="L360" i="46"/>
  <c r="M360" i="46"/>
  <c r="L905" i="46"/>
  <c r="N905" i="46"/>
  <c r="M905" i="46"/>
  <c r="M42" i="46"/>
  <c r="N42" i="46"/>
  <c r="L42" i="46"/>
  <c r="L918" i="46"/>
  <c r="M918" i="46"/>
  <c r="N918" i="46"/>
  <c r="M498" i="46"/>
  <c r="L498" i="46"/>
  <c r="N498" i="46"/>
  <c r="M910" i="46"/>
  <c r="N910" i="46"/>
  <c r="L910" i="46"/>
  <c r="M350" i="46"/>
  <c r="N350" i="46"/>
  <c r="L350" i="46"/>
  <c r="L130" i="46"/>
  <c r="M130" i="46"/>
  <c r="N130" i="46"/>
  <c r="N870" i="46"/>
  <c r="L870" i="46"/>
  <c r="M870" i="46"/>
  <c r="M699" i="46"/>
  <c r="L699" i="46"/>
  <c r="N699" i="46"/>
  <c r="L268" i="46"/>
  <c r="M268" i="46"/>
  <c r="N268" i="46"/>
  <c r="N272" i="46"/>
  <c r="L272" i="46"/>
  <c r="M272" i="46"/>
  <c r="M260" i="46"/>
  <c r="L260" i="46"/>
  <c r="N260" i="46"/>
  <c r="N787" i="46"/>
  <c r="M787" i="46"/>
  <c r="L787" i="46"/>
  <c r="L46" i="46"/>
  <c r="M46" i="46"/>
  <c r="N46" i="46"/>
  <c r="N510" i="46"/>
  <c r="L510" i="46"/>
  <c r="M510" i="46"/>
  <c r="L605" i="46"/>
  <c r="M605" i="46"/>
  <c r="N605" i="46"/>
  <c r="N729" i="46"/>
  <c r="L729" i="46"/>
  <c r="M729" i="46"/>
  <c r="N511" i="46"/>
  <c r="M511" i="46"/>
  <c r="L511" i="46"/>
  <c r="N150" i="46"/>
  <c r="M150" i="46"/>
  <c r="L150" i="46"/>
  <c r="L484" i="46"/>
  <c r="M484" i="46"/>
  <c r="N484" i="46"/>
  <c r="L834" i="46"/>
  <c r="M834" i="46"/>
  <c r="N834" i="46"/>
  <c r="N731" i="46"/>
  <c r="M731" i="46"/>
  <c r="L731" i="46"/>
  <c r="N843" i="46"/>
  <c r="M843" i="46"/>
  <c r="L843" i="46"/>
  <c r="M809" i="46"/>
  <c r="L809" i="46"/>
  <c r="N809" i="46"/>
  <c r="M652" i="46"/>
  <c r="L652" i="46"/>
  <c r="N652" i="46"/>
  <c r="M112" i="46"/>
  <c r="L112" i="46"/>
  <c r="N112" i="46"/>
  <c r="L934" i="46"/>
  <c r="N934" i="46"/>
  <c r="M934" i="46"/>
  <c r="N700" i="46"/>
  <c r="L700" i="46"/>
  <c r="M700" i="46"/>
  <c r="L749" i="46"/>
  <c r="M749" i="46"/>
  <c r="N749" i="46"/>
  <c r="L521" i="46"/>
  <c r="N521" i="46"/>
  <c r="M521" i="46"/>
  <c r="M389" i="46"/>
  <c r="L389" i="46"/>
  <c r="N389" i="46"/>
  <c r="M783" i="46"/>
  <c r="L783" i="46"/>
  <c r="N783" i="46"/>
  <c r="L551" i="46"/>
  <c r="N551" i="46"/>
  <c r="M551" i="46"/>
  <c r="N812" i="46"/>
  <c r="L812" i="46"/>
  <c r="M812" i="46"/>
  <c r="L309" i="46"/>
  <c r="M309" i="46"/>
  <c r="N309" i="46"/>
  <c r="M152" i="46"/>
  <c r="L152" i="46"/>
  <c r="N152" i="46"/>
  <c r="N762" i="46"/>
  <c r="L762" i="46"/>
  <c r="M762" i="46"/>
  <c r="N667" i="46"/>
  <c r="L667" i="46"/>
  <c r="M667" i="46"/>
  <c r="N413" i="46"/>
  <c r="M413" i="46"/>
  <c r="L413" i="46"/>
  <c r="M994" i="46"/>
  <c r="L994" i="46"/>
  <c r="N994" i="46"/>
  <c r="M80" i="46"/>
  <c r="N80" i="46"/>
  <c r="L80" i="46"/>
  <c r="N992" i="46"/>
  <c r="M992" i="46"/>
  <c r="L992" i="46"/>
  <c r="M164" i="46"/>
  <c r="N164" i="46"/>
  <c r="L164" i="46"/>
  <c r="L139" i="46"/>
  <c r="N139" i="46"/>
  <c r="M139" i="46"/>
  <c r="N751" i="46"/>
  <c r="M751" i="46"/>
  <c r="L751" i="46"/>
  <c r="M98" i="46"/>
  <c r="N98" i="46"/>
  <c r="L98" i="46"/>
  <c r="L604" i="46"/>
  <c r="M604" i="46"/>
  <c r="N604" i="46"/>
  <c r="M473" i="46"/>
  <c r="N473" i="46"/>
  <c r="L473" i="46"/>
  <c r="M9" i="46"/>
  <c r="L9" i="46"/>
  <c r="N9" i="46"/>
  <c r="M706" i="46"/>
  <c r="L706" i="46"/>
  <c r="N706" i="46"/>
  <c r="M625" i="46"/>
  <c r="L625" i="46"/>
  <c r="N625" i="46"/>
  <c r="L457" i="46"/>
  <c r="M457" i="46"/>
  <c r="N457" i="46"/>
  <c r="M846" i="46"/>
  <c r="N846" i="46"/>
  <c r="L846" i="46"/>
  <c r="L711" i="46"/>
  <c r="M711" i="46"/>
  <c r="N711" i="46"/>
  <c r="L989" i="46"/>
  <c r="M989" i="46"/>
  <c r="N989" i="46"/>
  <c r="N614" i="46"/>
  <c r="L614" i="46"/>
  <c r="M614" i="46"/>
  <c r="M280" i="46"/>
  <c r="N280" i="46"/>
  <c r="L280" i="46"/>
  <c r="M481" i="46"/>
  <c r="N481" i="46"/>
  <c r="L481" i="46"/>
  <c r="N39" i="46"/>
  <c r="M39" i="46"/>
  <c r="L39" i="46"/>
  <c r="L758" i="46"/>
  <c r="M758" i="46"/>
  <c r="N758" i="46"/>
  <c r="M285" i="46"/>
  <c r="L285" i="46"/>
  <c r="N285" i="46"/>
  <c r="M836" i="46"/>
  <c r="L836" i="46"/>
  <c r="N836" i="46"/>
  <c r="L324" i="46"/>
  <c r="N324" i="46"/>
  <c r="M324" i="46"/>
  <c r="L376" i="46"/>
  <c r="N376" i="46"/>
  <c r="M376" i="46"/>
  <c r="M187" i="46"/>
  <c r="L187" i="46"/>
  <c r="N187" i="46"/>
  <c r="L524" i="46"/>
  <c r="N524" i="46"/>
  <c r="M524" i="46"/>
  <c r="M539" i="46"/>
  <c r="L539" i="46"/>
  <c r="N539" i="46"/>
  <c r="L321" i="46"/>
  <c r="M321" i="46"/>
  <c r="N321" i="46"/>
  <c r="M328" i="46"/>
  <c r="N328" i="46"/>
  <c r="L328" i="46"/>
  <c r="L512" i="46"/>
  <c r="M512" i="46"/>
  <c r="N512" i="46"/>
  <c r="N902" i="46"/>
  <c r="L902" i="46"/>
  <c r="M902" i="46"/>
  <c r="M996" i="46"/>
  <c r="N996" i="46"/>
  <c r="L996" i="46"/>
  <c r="L79" i="46"/>
  <c r="M79" i="46"/>
  <c r="N79" i="46"/>
  <c r="L40" i="46"/>
  <c r="M40" i="46"/>
  <c r="N40" i="46"/>
  <c r="N302" i="46"/>
  <c r="M302" i="46"/>
  <c r="L302" i="46"/>
  <c r="N418" i="46"/>
  <c r="M418" i="46"/>
  <c r="L418" i="46"/>
  <c r="N974" i="46"/>
  <c r="M974" i="46"/>
  <c r="L974" i="46"/>
  <c r="M713" i="46"/>
  <c r="L713" i="46"/>
  <c r="N713" i="46"/>
  <c r="N366" i="46"/>
  <c r="L366" i="46"/>
  <c r="M366" i="46"/>
  <c r="N216" i="46"/>
  <c r="L216" i="46"/>
  <c r="M216" i="46"/>
  <c r="L742" i="46"/>
  <c r="N742" i="46"/>
  <c r="M742" i="46"/>
  <c r="L348" i="46"/>
  <c r="M348" i="46"/>
  <c r="N348" i="46"/>
  <c r="M844" i="46"/>
  <c r="L844" i="46"/>
  <c r="N844" i="46"/>
  <c r="M307" i="46"/>
  <c r="L307" i="46"/>
  <c r="N307" i="46"/>
  <c r="L516" i="46"/>
  <c r="N516" i="46"/>
  <c r="M516" i="46"/>
  <c r="N400" i="46"/>
  <c r="L400" i="46"/>
  <c r="M400" i="46"/>
  <c r="M644" i="46"/>
  <c r="N644" i="46"/>
  <c r="L644" i="46"/>
  <c r="M149" i="46"/>
  <c r="N149" i="46"/>
  <c r="L149" i="46"/>
  <c r="L784" i="46"/>
  <c r="M784" i="46"/>
  <c r="N784" i="46"/>
  <c r="L43" i="46"/>
  <c r="N43" i="46"/>
  <c r="M43" i="46"/>
  <c r="M183" i="46"/>
  <c r="N183" i="46"/>
  <c r="L183" i="46"/>
  <c r="L879" i="46"/>
  <c r="N879" i="46"/>
  <c r="M879" i="46"/>
  <c r="L689" i="46"/>
  <c r="M689" i="46"/>
  <c r="N689" i="46"/>
  <c r="L314" i="46"/>
  <c r="M314" i="46"/>
  <c r="N314" i="46"/>
  <c r="L725" i="46"/>
  <c r="M725" i="46"/>
  <c r="N725" i="46"/>
  <c r="M114" i="46"/>
  <c r="L114" i="46"/>
  <c r="N114" i="46"/>
  <c r="M441" i="46"/>
  <c r="L441" i="46"/>
  <c r="N441" i="46"/>
  <c r="N944" i="46"/>
  <c r="M944" i="46"/>
  <c r="L944" i="46"/>
  <c r="L210" i="46"/>
  <c r="N210" i="46"/>
  <c r="M210" i="46"/>
  <c r="M703" i="46"/>
  <c r="N703" i="46"/>
  <c r="L703" i="46"/>
  <c r="M83" i="46"/>
  <c r="N83" i="46"/>
  <c r="L83" i="46"/>
  <c r="L192" i="46"/>
  <c r="N192" i="46"/>
  <c r="M192" i="46"/>
  <c r="M628" i="46"/>
  <c r="L628" i="46"/>
  <c r="N628" i="46"/>
  <c r="L172" i="46"/>
  <c r="N172" i="46"/>
  <c r="M172" i="46"/>
  <c r="M37" i="46"/>
  <c r="L37" i="46"/>
  <c r="N37" i="46"/>
  <c r="M271" i="46"/>
  <c r="L271" i="46"/>
  <c r="N271" i="46"/>
  <c r="L567" i="46"/>
  <c r="M567" i="46"/>
  <c r="N567" i="46"/>
  <c r="L72" i="46"/>
  <c r="N72" i="46"/>
  <c r="M72" i="46"/>
  <c r="M603" i="46"/>
  <c r="L603" i="46"/>
  <c r="N603" i="46"/>
  <c r="M901" i="46"/>
  <c r="L901" i="46"/>
  <c r="N901" i="46"/>
  <c r="L299" i="46"/>
  <c r="M299" i="46"/>
  <c r="N299" i="46"/>
  <c r="L15" i="46"/>
  <c r="N15" i="46"/>
  <c r="M15" i="46"/>
  <c r="M765" i="46"/>
  <c r="N765" i="46"/>
  <c r="L765" i="46"/>
  <c r="M566" i="46"/>
  <c r="N566" i="46"/>
  <c r="L566" i="46"/>
  <c r="L530" i="46"/>
  <c r="M530" i="46"/>
  <c r="N530" i="46"/>
  <c r="N970" i="46"/>
  <c r="M970" i="46"/>
  <c r="L970" i="46"/>
  <c r="M803" i="46"/>
  <c r="L803" i="46"/>
  <c r="N803" i="46"/>
  <c r="M305" i="46"/>
  <c r="N305" i="46"/>
  <c r="L305" i="46"/>
  <c r="N242" i="46"/>
  <c r="L242" i="46"/>
  <c r="M242" i="46"/>
  <c r="M555" i="46"/>
  <c r="L555" i="46"/>
  <c r="N555" i="46"/>
  <c r="N56" i="46"/>
  <c r="L56" i="46"/>
  <c r="M56" i="46"/>
  <c r="N546" i="46"/>
  <c r="M546" i="46"/>
  <c r="L546" i="46"/>
  <c r="M16" i="46"/>
  <c r="N16" i="46"/>
  <c r="L16" i="46"/>
  <c r="M807" i="46"/>
  <c r="N807" i="46"/>
  <c r="L807" i="46"/>
  <c r="M548" i="46"/>
  <c r="L548" i="46"/>
  <c r="N548" i="46"/>
  <c r="L70" i="46"/>
  <c r="M70" i="46"/>
  <c r="N70" i="46"/>
  <c r="M200" i="46"/>
  <c r="L200" i="46"/>
  <c r="N200" i="46"/>
  <c r="L251" i="46"/>
  <c r="N251" i="46"/>
  <c r="M251" i="46"/>
  <c r="L91" i="46"/>
  <c r="N91" i="46"/>
  <c r="M91" i="46"/>
  <c r="L638" i="46"/>
  <c r="M638" i="46"/>
  <c r="N638" i="46"/>
  <c r="L228" i="46"/>
  <c r="N228" i="46"/>
  <c r="M228" i="46"/>
  <c r="L547" i="46"/>
  <c r="N547" i="46"/>
  <c r="M547" i="46"/>
  <c r="N71" i="46"/>
  <c r="L71" i="46"/>
  <c r="M71" i="46"/>
  <c r="M432" i="46"/>
  <c r="L432" i="46"/>
  <c r="N432" i="46"/>
  <c r="M74" i="46"/>
  <c r="N74" i="46"/>
  <c r="L74" i="46"/>
  <c r="M487" i="46"/>
  <c r="N487" i="46"/>
  <c r="L487" i="46"/>
  <c r="L415" i="46"/>
  <c r="M415" i="46"/>
  <c r="N415" i="46"/>
  <c r="N594" i="46"/>
  <c r="M594" i="46"/>
  <c r="L594" i="46"/>
  <c r="N917" i="46"/>
  <c r="M917" i="46"/>
  <c r="L917" i="46"/>
  <c r="L367" i="46"/>
  <c r="M367" i="46"/>
  <c r="N367" i="46"/>
  <c r="N87" i="46"/>
  <c r="M87" i="46"/>
  <c r="L87" i="46"/>
  <c r="L462" i="46"/>
  <c r="N462" i="46"/>
  <c r="M462" i="46"/>
  <c r="L938" i="46"/>
  <c r="N938" i="46"/>
  <c r="M938" i="46"/>
  <c r="M155" i="46"/>
  <c r="L155" i="46"/>
  <c r="N155" i="46"/>
  <c r="L148" i="46"/>
  <c r="M148" i="46"/>
  <c r="N148" i="46"/>
  <c r="N308" i="46"/>
  <c r="L308" i="46"/>
  <c r="M308" i="46"/>
  <c r="M322" i="46"/>
  <c r="L322" i="46"/>
  <c r="N322" i="46"/>
  <c r="N10" i="46"/>
  <c r="M10" i="46"/>
  <c r="L10" i="46"/>
  <c r="L423" i="46"/>
  <c r="M423" i="46"/>
  <c r="N423" i="46"/>
  <c r="N582" i="46"/>
  <c r="L582" i="46"/>
  <c r="M582" i="46"/>
  <c r="N370" i="46"/>
  <c r="L370" i="46"/>
  <c r="M370" i="46"/>
  <c r="L211" i="46"/>
  <c r="M211" i="46"/>
  <c r="N211" i="46"/>
  <c r="L805" i="46"/>
  <c r="N805" i="46"/>
  <c r="M805" i="46"/>
  <c r="N90" i="46"/>
  <c r="M90" i="46"/>
  <c r="L90" i="46"/>
  <c r="L641" i="46"/>
  <c r="N641" i="46"/>
  <c r="M641" i="46"/>
  <c r="N262" i="46"/>
  <c r="M262" i="46"/>
  <c r="L262" i="46"/>
  <c r="M904" i="46"/>
  <c r="N904" i="46"/>
  <c r="L904" i="46"/>
  <c r="L610" i="46"/>
  <c r="N610" i="46"/>
  <c r="M610" i="46"/>
  <c r="L254" i="46"/>
  <c r="N254" i="46"/>
  <c r="M254" i="46"/>
  <c r="N406" i="46"/>
  <c r="L406" i="46"/>
  <c r="M406" i="46"/>
  <c r="N365" i="46"/>
  <c r="M365" i="46"/>
  <c r="L365" i="46"/>
  <c r="L884" i="46"/>
  <c r="N884" i="46"/>
  <c r="M884" i="46"/>
  <c r="N632" i="46"/>
  <c r="M632" i="46"/>
  <c r="L632" i="46"/>
  <c r="L772" i="46"/>
  <c r="N772" i="46"/>
  <c r="M772" i="46"/>
  <c r="M621" i="46"/>
  <c r="N621" i="46"/>
  <c r="L621" i="46"/>
  <c r="L515" i="46"/>
  <c r="N515" i="46"/>
  <c r="M515" i="46"/>
  <c r="M225" i="46"/>
  <c r="N225" i="46"/>
  <c r="L225" i="46"/>
  <c r="L241" i="46"/>
  <c r="M241" i="46"/>
  <c r="N241" i="46"/>
  <c r="M273" i="46"/>
  <c r="L273" i="46"/>
  <c r="N273" i="46"/>
  <c r="L847" i="46"/>
  <c r="M847" i="46"/>
  <c r="N847" i="46"/>
  <c r="L962" i="46"/>
  <c r="N962" i="46"/>
  <c r="M962" i="46"/>
  <c r="M958" i="46"/>
  <c r="N958" i="46"/>
  <c r="L958" i="46"/>
  <c r="M746" i="46"/>
  <c r="L746" i="46"/>
  <c r="N746" i="46"/>
  <c r="L374" i="46"/>
  <c r="N374" i="46"/>
  <c r="M374" i="46"/>
  <c r="L470" i="46"/>
  <c r="M470" i="46"/>
  <c r="N470" i="46"/>
  <c r="L143" i="46"/>
  <c r="N143" i="46"/>
  <c r="M143" i="46"/>
  <c r="L107" i="46"/>
  <c r="N107" i="46"/>
  <c r="M107" i="46"/>
  <c r="M53" i="46"/>
  <c r="N53" i="46"/>
  <c r="L53" i="46"/>
  <c r="N717" i="46"/>
  <c r="L717" i="46"/>
  <c r="M717" i="46"/>
  <c r="N685" i="46"/>
  <c r="L685" i="46"/>
  <c r="M685" i="46"/>
  <c r="N788" i="46"/>
  <c r="L788" i="46"/>
  <c r="M788" i="46"/>
  <c r="L138" i="46"/>
  <c r="M138" i="46"/>
  <c r="N138" i="46"/>
  <c r="N544" i="46"/>
  <c r="L544" i="46"/>
  <c r="M544" i="46"/>
  <c r="M203" i="46"/>
  <c r="N203" i="46"/>
  <c r="L203" i="46"/>
  <c r="L782" i="46"/>
  <c r="M782" i="46"/>
  <c r="N782" i="46"/>
  <c r="L428" i="46"/>
  <c r="M428" i="46"/>
  <c r="N428" i="46"/>
  <c r="L85" i="46"/>
  <c r="N85" i="46"/>
  <c r="M85" i="46"/>
  <c r="L858" i="46"/>
  <c r="N858" i="46"/>
  <c r="M858" i="46"/>
  <c r="M922" i="46"/>
  <c r="L922" i="46"/>
  <c r="N922" i="46"/>
  <c r="M291" i="46"/>
  <c r="L291" i="46"/>
  <c r="N291" i="46"/>
  <c r="N810" i="46"/>
  <c r="M810" i="46"/>
  <c r="L810" i="46"/>
  <c r="L97" i="46"/>
  <c r="N97" i="46"/>
  <c r="M97" i="46"/>
  <c r="N167" i="46"/>
  <c r="L167" i="46"/>
  <c r="M167" i="46"/>
  <c r="L57" i="46"/>
  <c r="N57" i="46"/>
  <c r="M57" i="46"/>
  <c r="M957" i="46"/>
  <c r="L957" i="46"/>
  <c r="N957" i="46"/>
  <c r="L821" i="46"/>
  <c r="N821" i="46"/>
  <c r="M821" i="46"/>
  <c r="N476" i="46"/>
  <c r="L476" i="46"/>
  <c r="M476" i="46"/>
  <c r="M565" i="46"/>
  <c r="L565" i="46"/>
  <c r="N565" i="46"/>
  <c r="L137" i="46"/>
  <c r="N137" i="46"/>
  <c r="M137" i="46"/>
  <c r="M104" i="46"/>
  <c r="N104" i="46"/>
  <c r="L104" i="46"/>
  <c r="N574" i="46"/>
  <c r="L574" i="46"/>
  <c r="M574" i="46"/>
  <c r="L710" i="46"/>
  <c r="M710" i="46"/>
  <c r="N710" i="46"/>
  <c r="L255" i="46"/>
  <c r="M255" i="46"/>
  <c r="N255" i="46"/>
  <c r="N202" i="46"/>
  <c r="M202" i="46"/>
  <c r="L202" i="46"/>
  <c r="M248" i="46"/>
  <c r="L248" i="46"/>
  <c r="N248" i="46"/>
  <c r="M693" i="46"/>
  <c r="L693" i="46"/>
  <c r="N693" i="46"/>
  <c r="M726" i="46"/>
  <c r="L726" i="46"/>
  <c r="N726" i="46"/>
  <c r="N781" i="46"/>
  <c r="M781" i="46"/>
  <c r="L781" i="46"/>
  <c r="M437" i="46"/>
  <c r="L437" i="46"/>
  <c r="N437" i="46"/>
  <c r="N323" i="46"/>
  <c r="L323" i="46"/>
  <c r="M323" i="46"/>
  <c r="N802" i="46"/>
  <c r="M802" i="46"/>
  <c r="L802" i="46"/>
  <c r="N190" i="46"/>
  <c r="M190" i="46"/>
  <c r="L190" i="46"/>
  <c r="M620" i="46"/>
  <c r="N620" i="46"/>
  <c r="L620" i="46"/>
  <c r="N140" i="46"/>
  <c r="L140" i="46"/>
  <c r="M140" i="46"/>
  <c r="N479" i="46"/>
  <c r="M479" i="46"/>
  <c r="L479" i="46"/>
  <c r="M141" i="46"/>
  <c r="N141" i="46"/>
  <c r="L141" i="46"/>
  <c r="L54" i="46"/>
  <c r="M54" i="46"/>
  <c r="N54" i="46"/>
  <c r="M626" i="46"/>
  <c r="L626" i="46"/>
  <c r="N626" i="46"/>
  <c r="N128" i="46"/>
  <c r="M128" i="46"/>
  <c r="L128" i="46"/>
  <c r="M134" i="46"/>
  <c r="L134" i="46"/>
  <c r="N134" i="46"/>
  <c r="L30" i="46"/>
  <c r="N30" i="46"/>
  <c r="M30" i="46"/>
  <c r="N630" i="46"/>
  <c r="L630" i="46"/>
  <c r="M630" i="46"/>
  <c r="L243" i="46"/>
  <c r="M243" i="46"/>
  <c r="N243" i="46"/>
  <c r="M8" i="46"/>
  <c r="N8" i="46"/>
  <c r="L8" i="46"/>
  <c r="L397" i="46"/>
  <c r="N397" i="46"/>
  <c r="M397" i="46"/>
  <c r="L230" i="46"/>
  <c r="M230" i="46"/>
  <c r="N230" i="46"/>
  <c r="N221" i="46"/>
  <c r="L221" i="46"/>
  <c r="M221" i="46"/>
  <c r="N833" i="46"/>
  <c r="L833" i="46"/>
  <c r="M833" i="46"/>
  <c r="L984" i="46"/>
  <c r="M984" i="46"/>
  <c r="N984" i="46"/>
  <c r="L492" i="46"/>
  <c r="N492" i="46"/>
  <c r="M492" i="46"/>
  <c r="L907" i="46"/>
  <c r="N907" i="46"/>
  <c r="M907" i="46"/>
  <c r="L831" i="46"/>
  <c r="N831" i="46"/>
  <c r="M831" i="46"/>
  <c r="M877" i="46"/>
  <c r="N877" i="46"/>
  <c r="L877" i="46"/>
  <c r="M373" i="46"/>
  <c r="L373" i="46"/>
  <c r="N373" i="46"/>
  <c r="N786" i="46"/>
  <c r="L786" i="46"/>
  <c r="M786" i="46"/>
  <c r="M909" i="46"/>
  <c r="N909" i="46"/>
  <c r="L909" i="46"/>
  <c r="L513" i="46"/>
  <c r="M513" i="46"/>
  <c r="N513" i="46"/>
  <c r="M460" i="46"/>
  <c r="L460" i="46"/>
  <c r="N460" i="46"/>
  <c r="M854" i="46"/>
  <c r="N854" i="46"/>
  <c r="L854" i="46"/>
  <c r="N399" i="46"/>
  <c r="M399" i="46"/>
  <c r="L399" i="46"/>
  <c r="L496" i="46"/>
  <c r="M496" i="46"/>
  <c r="N496" i="46"/>
  <c r="M182" i="46"/>
  <c r="L182" i="46"/>
  <c r="N182" i="46"/>
  <c r="N736" i="46"/>
  <c r="M736" i="46"/>
  <c r="L736" i="46"/>
  <c r="M259" i="46"/>
  <c r="L259" i="46"/>
  <c r="N259" i="46"/>
  <c r="M52" i="46"/>
  <c r="L52" i="46"/>
  <c r="N52" i="46"/>
  <c r="L893" i="46"/>
  <c r="M893" i="46"/>
  <c r="N893" i="46"/>
  <c r="L204" i="46"/>
  <c r="N204" i="46"/>
  <c r="M204" i="46"/>
  <c r="M651" i="46"/>
  <c r="L651" i="46"/>
  <c r="N651" i="46"/>
  <c r="L48" i="46"/>
  <c r="M48" i="46"/>
  <c r="N48" i="46"/>
  <c r="N269" i="46"/>
  <c r="M269" i="46"/>
  <c r="L269" i="46"/>
  <c r="M642" i="46"/>
  <c r="N642" i="46"/>
  <c r="L642" i="46"/>
  <c r="N613" i="46"/>
  <c r="M613" i="46"/>
  <c r="L613" i="46"/>
  <c r="M19" i="46"/>
  <c r="L19" i="46"/>
  <c r="N19" i="46"/>
  <c r="L842" i="46"/>
  <c r="N842" i="46"/>
  <c r="M842" i="46"/>
  <c r="N927" i="46"/>
  <c r="M927" i="46"/>
  <c r="L927" i="46"/>
  <c r="N503" i="46"/>
  <c r="L503" i="46"/>
  <c r="M503" i="46"/>
  <c r="N300" i="46"/>
  <c r="M300" i="46"/>
  <c r="L300" i="46"/>
  <c r="M1003" i="46"/>
  <c r="L1003" i="46"/>
  <c r="N1003" i="46"/>
  <c r="N177" i="46"/>
  <c r="L177" i="46"/>
  <c r="M177" i="46"/>
  <c r="N676" i="46"/>
  <c r="M676" i="46"/>
  <c r="L676" i="46"/>
  <c r="L178" i="46"/>
  <c r="N178" i="46"/>
  <c r="M178" i="46"/>
  <c r="M132" i="46"/>
  <c r="L132" i="46"/>
  <c r="N132" i="46"/>
  <c r="L101" i="46"/>
  <c r="N101" i="46"/>
  <c r="M101" i="46"/>
  <c r="N987" i="46"/>
  <c r="L987" i="46"/>
  <c r="M987" i="46"/>
  <c r="L193" i="46"/>
  <c r="N193" i="46"/>
  <c r="M193" i="46"/>
  <c r="N506" i="46"/>
  <c r="L506" i="46"/>
  <c r="M506" i="46"/>
  <c r="N552" i="46"/>
  <c r="M552" i="46"/>
  <c r="L552" i="46"/>
  <c r="M344" i="46"/>
  <c r="N344" i="46"/>
  <c r="L344" i="46"/>
  <c r="N286" i="46"/>
  <c r="L286" i="46"/>
  <c r="M286" i="46"/>
  <c r="L763" i="46"/>
  <c r="N763" i="46"/>
  <c r="M763" i="46"/>
  <c r="M618" i="46"/>
  <c r="L618" i="46"/>
  <c r="N618" i="46"/>
  <c r="N239" i="46"/>
  <c r="M239" i="46"/>
  <c r="L239" i="46"/>
  <c r="M624" i="46"/>
  <c r="N624" i="46"/>
  <c r="L624" i="46"/>
  <c r="L724" i="46"/>
  <c r="N724" i="46"/>
  <c r="M724" i="46"/>
  <c r="M679" i="46"/>
  <c r="N679" i="46"/>
  <c r="L679" i="46"/>
  <c r="M839" i="46"/>
  <c r="L839" i="46"/>
  <c r="N839" i="46"/>
  <c r="M767" i="46"/>
  <c r="L767" i="46"/>
  <c r="N767" i="46"/>
  <c r="M522" i="46"/>
  <c r="L522" i="46"/>
  <c r="N522" i="46"/>
  <c r="N266" i="46"/>
  <c r="M266" i="46"/>
  <c r="L266" i="46"/>
  <c r="N948" i="46"/>
  <c r="L948" i="46"/>
  <c r="M948" i="46"/>
  <c r="M766" i="46"/>
  <c r="L766" i="46"/>
  <c r="N766" i="46"/>
  <c r="N971" i="46"/>
  <c r="M971" i="46"/>
  <c r="L971" i="46"/>
  <c r="L250" i="46"/>
  <c r="M250" i="46"/>
  <c r="N250" i="46"/>
  <c r="N175" i="46"/>
  <c r="M175" i="46"/>
  <c r="L175" i="46"/>
  <c r="N752" i="46"/>
  <c r="M752" i="46"/>
  <c r="L752" i="46"/>
  <c r="N166" i="46"/>
  <c r="M166" i="46"/>
  <c r="L166" i="46"/>
  <c r="N319" i="46"/>
  <c r="M319" i="46"/>
  <c r="L319" i="46"/>
  <c r="M129" i="46"/>
  <c r="L129" i="46"/>
  <c r="N129" i="46"/>
  <c r="L990" i="46"/>
  <c r="M990" i="46"/>
  <c r="N990" i="46"/>
  <c r="L709" i="46"/>
  <c r="N709" i="46"/>
  <c r="M709" i="46"/>
  <c r="L757" i="46"/>
  <c r="M757" i="46"/>
  <c r="N757" i="46"/>
  <c r="N564" i="46"/>
  <c r="L564" i="46"/>
  <c r="M564" i="46"/>
  <c r="L592" i="46"/>
  <c r="N592" i="46"/>
  <c r="M592" i="46"/>
  <c r="M303" i="46"/>
  <c r="L303" i="46"/>
  <c r="N303" i="46"/>
  <c r="L871" i="46"/>
  <c r="M871" i="46"/>
  <c r="N871" i="46"/>
  <c r="L876" i="46"/>
  <c r="M876" i="46"/>
  <c r="N876" i="46"/>
  <c r="M570" i="46"/>
  <c r="N570" i="46"/>
  <c r="L570" i="46"/>
  <c r="L655" i="46"/>
  <c r="N655" i="46"/>
  <c r="M655" i="46"/>
  <c r="L523" i="46"/>
  <c r="N523" i="46"/>
  <c r="M523" i="46"/>
  <c r="M549" i="46"/>
  <c r="L549" i="46"/>
  <c r="N549" i="46"/>
  <c r="N514" i="46"/>
  <c r="L514" i="46"/>
  <c r="M514" i="46"/>
  <c r="L903" i="46"/>
  <c r="M903" i="46"/>
  <c r="N903" i="46"/>
  <c r="L536" i="46"/>
  <c r="N536" i="46"/>
  <c r="M536" i="46"/>
  <c r="L849" i="46"/>
  <c r="M849" i="46"/>
  <c r="N849" i="46"/>
  <c r="N730" i="46"/>
  <c r="M730" i="46"/>
  <c r="L730" i="46"/>
  <c r="L396" i="46"/>
  <c r="N396" i="46"/>
  <c r="M396" i="46"/>
  <c r="M383" i="46"/>
  <c r="L383" i="46"/>
  <c r="N383" i="46"/>
  <c r="L466" i="46"/>
  <c r="M466" i="46"/>
  <c r="N466" i="46"/>
  <c r="N986" i="46"/>
  <c r="M986" i="46"/>
  <c r="L986" i="46"/>
  <c r="M930" i="46"/>
  <c r="L930" i="46"/>
  <c r="N930" i="46"/>
  <c r="N229" i="46"/>
  <c r="L229" i="46"/>
  <c r="M229" i="46"/>
  <c r="M136" i="46"/>
  <c r="L136" i="46"/>
  <c r="N136" i="46"/>
  <c r="N975" i="46"/>
  <c r="M975" i="46"/>
  <c r="L975" i="46"/>
  <c r="M73" i="46"/>
  <c r="L73" i="46"/>
  <c r="N73" i="46"/>
  <c r="M435" i="46"/>
  <c r="L435" i="46"/>
  <c r="N435" i="46"/>
  <c r="N645" i="46"/>
  <c r="M645" i="46"/>
  <c r="L645" i="46"/>
  <c r="N824" i="46"/>
  <c r="L824" i="46"/>
  <c r="M824" i="46"/>
  <c r="M65" i="46"/>
  <c r="L65" i="46"/>
  <c r="N65" i="46"/>
  <c r="M253" i="46"/>
  <c r="N253" i="46"/>
  <c r="L253" i="46"/>
  <c r="N472" i="46"/>
  <c r="L472" i="46"/>
  <c r="M472" i="46"/>
  <c r="L951" i="46"/>
  <c r="N951" i="46"/>
  <c r="M951" i="46"/>
  <c r="M939" i="46"/>
  <c r="N939" i="46"/>
  <c r="L939" i="46"/>
  <c r="L998" i="46"/>
  <c r="N998" i="46"/>
  <c r="M998" i="46"/>
  <c r="M339" i="46"/>
  <c r="N339" i="46"/>
  <c r="L339" i="46"/>
  <c r="N791" i="46"/>
  <c r="L791" i="46"/>
  <c r="M791" i="46"/>
  <c r="M347" i="46"/>
  <c r="N347" i="46"/>
  <c r="L347" i="46"/>
  <c r="L841" i="46"/>
  <c r="N841" i="46"/>
  <c r="M841" i="46"/>
  <c r="N51" i="46"/>
  <c r="M51" i="46"/>
  <c r="L51" i="46"/>
  <c r="N694" i="46"/>
  <c r="M694" i="46"/>
  <c r="L694" i="46"/>
  <c r="M916" i="46"/>
  <c r="L916" i="46"/>
  <c r="N916" i="46"/>
  <c r="N14" i="46"/>
  <c r="L14" i="46"/>
  <c r="M14" i="46"/>
  <c r="L924" i="46"/>
  <c r="M924" i="46"/>
  <c r="N924" i="46"/>
  <c r="N588" i="46"/>
  <c r="M588" i="46"/>
  <c r="L588" i="46"/>
  <c r="N92" i="46"/>
  <c r="M92" i="46"/>
  <c r="L92" i="46"/>
  <c r="N688" i="46"/>
  <c r="M688" i="46"/>
  <c r="L688" i="46"/>
  <c r="M771" i="46"/>
  <c r="L771" i="46"/>
  <c r="N771" i="46"/>
  <c r="N954" i="46"/>
  <c r="L954" i="46"/>
  <c r="M954" i="46"/>
  <c r="N277" i="46"/>
  <c r="L277" i="46"/>
  <c r="M277" i="46"/>
  <c r="L686" i="46"/>
  <c r="N686" i="46"/>
  <c r="M686" i="46"/>
  <c r="L21" i="46"/>
  <c r="N21" i="46"/>
  <c r="M21" i="46"/>
  <c r="N888" i="46"/>
  <c r="M888" i="46"/>
  <c r="L888" i="46"/>
  <c r="L313" i="46"/>
  <c r="N313" i="46"/>
  <c r="M313" i="46"/>
  <c r="N420" i="46"/>
  <c r="L420" i="46"/>
  <c r="M420" i="46"/>
  <c r="L371" i="46"/>
  <c r="M371" i="46"/>
  <c r="N371" i="46"/>
  <c r="N491" i="46"/>
  <c r="M491" i="46"/>
  <c r="L491" i="46"/>
  <c r="N447" i="46"/>
  <c r="L447" i="46"/>
  <c r="M447" i="46"/>
  <c r="N662" i="46"/>
  <c r="M662" i="46"/>
  <c r="L662" i="46"/>
  <c r="N401" i="46"/>
  <c r="L401" i="46"/>
  <c r="M401" i="46"/>
  <c r="L959" i="46"/>
  <c r="M959" i="46"/>
  <c r="N959" i="46"/>
  <c r="N246" i="46"/>
  <c r="L246" i="46"/>
  <c r="M246" i="46"/>
  <c r="N623" i="46"/>
  <c r="L623" i="46"/>
  <c r="M623" i="46"/>
  <c r="L649" i="46"/>
  <c r="M649" i="46"/>
  <c r="N649" i="46"/>
  <c r="L63" i="46"/>
  <c r="N63" i="46"/>
  <c r="M63" i="46"/>
  <c r="L874" i="46"/>
  <c r="M874" i="46"/>
  <c r="N874" i="46"/>
  <c r="M66" i="46"/>
  <c r="L66" i="46"/>
  <c r="N66" i="46"/>
  <c r="N32" i="46"/>
  <c r="M32" i="46"/>
  <c r="L32" i="46"/>
  <c r="M471" i="46"/>
  <c r="N471" i="46"/>
  <c r="L471" i="46"/>
  <c r="N719" i="46"/>
  <c r="L719" i="46"/>
  <c r="M719" i="46"/>
  <c r="N599" i="46"/>
  <c r="M599" i="46"/>
  <c r="L599" i="46"/>
  <c r="L160" i="46"/>
  <c r="N160" i="46"/>
  <c r="M160" i="46"/>
  <c r="N946" i="46"/>
  <c r="M946" i="46"/>
  <c r="L946" i="46"/>
  <c r="L220" i="46"/>
  <c r="N220" i="46"/>
  <c r="M220" i="46"/>
  <c r="N261" i="46"/>
  <c r="L261" i="46"/>
  <c r="M261" i="46"/>
  <c r="L151" i="46"/>
  <c r="N151" i="46"/>
  <c r="M151" i="46"/>
  <c r="L393" i="46"/>
  <c r="M393" i="46"/>
  <c r="N393" i="46"/>
  <c r="M906" i="46"/>
  <c r="L906" i="46"/>
  <c r="N906" i="46"/>
  <c r="L983" i="46"/>
  <c r="N983" i="46"/>
  <c r="M983" i="46"/>
  <c r="L952" i="46"/>
  <c r="N952" i="46"/>
  <c r="M952" i="46"/>
  <c r="M409" i="46"/>
  <c r="L409" i="46"/>
  <c r="N409" i="46"/>
  <c r="L571" i="46"/>
  <c r="M571" i="46"/>
  <c r="N571" i="46"/>
  <c r="M111" i="46"/>
  <c r="L111" i="46"/>
  <c r="N111" i="46"/>
  <c r="L338" i="46"/>
  <c r="M338" i="46"/>
  <c r="N338" i="46"/>
  <c r="N375" i="46"/>
  <c r="M375" i="46"/>
  <c r="L375" i="46"/>
  <c r="M631" i="46"/>
  <c r="N631" i="46"/>
  <c r="L631" i="46"/>
  <c r="N334" i="46"/>
  <c r="L334" i="46"/>
  <c r="M334" i="46"/>
  <c r="L191" i="46"/>
  <c r="N191" i="46"/>
  <c r="M191" i="46"/>
  <c r="N891" i="46"/>
  <c r="M891" i="46"/>
  <c r="L891" i="46"/>
  <c r="N301" i="46"/>
  <c r="L301" i="46"/>
  <c r="M301" i="46"/>
  <c r="N880" i="46"/>
  <c r="M880" i="46"/>
  <c r="L880" i="46"/>
  <c r="M720" i="46"/>
  <c r="N720" i="46"/>
  <c r="L720" i="46"/>
  <c r="M997" i="46"/>
  <c r="N997" i="46"/>
  <c r="L997" i="46"/>
  <c r="L869" i="46"/>
  <c r="M869" i="46"/>
  <c r="N869" i="46"/>
  <c r="L222" i="46"/>
  <c r="M222" i="46"/>
  <c r="N222" i="46"/>
  <c r="M890" i="46"/>
  <c r="L890" i="46"/>
  <c r="N890" i="46"/>
  <c r="M212" i="46"/>
  <c r="N212" i="46"/>
  <c r="L212" i="46"/>
  <c r="L744" i="46"/>
  <c r="M744" i="46"/>
  <c r="N744" i="46"/>
  <c r="N815" i="46"/>
  <c r="M815" i="46"/>
  <c r="L815" i="46"/>
  <c r="N461" i="46"/>
  <c r="M461" i="46"/>
  <c r="L461" i="46"/>
  <c r="M502" i="46"/>
  <c r="N502" i="46"/>
  <c r="L502" i="46"/>
  <c r="N99" i="46"/>
  <c r="M99" i="46"/>
  <c r="L99" i="46"/>
  <c r="N920" i="46"/>
  <c r="L920" i="46"/>
  <c r="M920" i="46"/>
  <c r="N575" i="46"/>
  <c r="L575" i="46"/>
  <c r="M575" i="46"/>
  <c r="L483" i="46"/>
  <c r="N483" i="46"/>
  <c r="M483" i="46"/>
  <c r="L256" i="46"/>
  <c r="M256" i="46"/>
  <c r="N256" i="46"/>
  <c r="L62" i="46"/>
  <c r="N62" i="46"/>
  <c r="M62" i="46"/>
  <c r="N11" i="46"/>
  <c r="L11" i="46"/>
  <c r="M11" i="46"/>
  <c r="L106" i="46"/>
  <c r="M106" i="46"/>
  <c r="N106" i="46"/>
  <c r="N714" i="46"/>
  <c r="L714" i="46"/>
  <c r="M714" i="46"/>
  <c r="N392" i="46"/>
  <c r="L392" i="46"/>
  <c r="M392" i="46"/>
  <c r="M252" i="46"/>
  <c r="L252" i="46"/>
  <c r="N252" i="46"/>
  <c r="N589" i="46"/>
  <c r="M589" i="46"/>
  <c r="L589" i="46"/>
  <c r="L430" i="46"/>
  <c r="N430" i="46"/>
  <c r="M430" i="46"/>
  <c r="M47" i="46"/>
  <c r="L47" i="46"/>
  <c r="N47" i="46"/>
  <c r="M227" i="46"/>
  <c r="L227" i="46"/>
  <c r="N227" i="46"/>
  <c r="L386" i="46"/>
  <c r="M386" i="46"/>
  <c r="N386" i="46"/>
  <c r="M596" i="46"/>
  <c r="N596" i="46"/>
  <c r="L596" i="46"/>
  <c r="N816" i="46"/>
  <c r="L816" i="46"/>
  <c r="M816" i="46"/>
  <c r="M320" i="46"/>
  <c r="L320" i="46"/>
  <c r="N320" i="46"/>
  <c r="N50" i="46"/>
  <c r="L50" i="46"/>
  <c r="M50" i="46"/>
  <c r="M76" i="46"/>
  <c r="L76" i="46"/>
  <c r="N76" i="46"/>
  <c r="N960" i="46"/>
  <c r="L960" i="46"/>
  <c r="M960" i="46"/>
  <c r="M928" i="46"/>
  <c r="L928" i="46"/>
  <c r="N928" i="46"/>
  <c r="N587" i="46"/>
  <c r="M587" i="46"/>
  <c r="L587" i="46"/>
  <c r="N109" i="46"/>
  <c r="L109" i="46"/>
  <c r="M109" i="46"/>
  <c r="L519" i="46"/>
  <c r="M519" i="46"/>
  <c r="N519" i="46"/>
  <c r="M290" i="46"/>
  <c r="L290" i="46"/>
  <c r="N290" i="46"/>
  <c r="L329" i="46"/>
  <c r="M329" i="46"/>
  <c r="N329" i="46"/>
  <c r="M467" i="46"/>
  <c r="N467" i="46"/>
  <c r="L467" i="46"/>
  <c r="L829" i="46"/>
  <c r="M829" i="46"/>
  <c r="N829" i="46"/>
  <c r="N740" i="46"/>
  <c r="M740" i="46"/>
  <c r="L740" i="46"/>
  <c r="L306" i="46"/>
  <c r="N306" i="46"/>
  <c r="M306" i="46"/>
  <c r="N936" i="46"/>
  <c r="L936" i="46"/>
  <c r="M936" i="46"/>
  <c r="N427" i="46"/>
  <c r="M427" i="46"/>
  <c r="L427" i="46"/>
  <c r="L576" i="46"/>
  <c r="M576" i="46"/>
  <c r="N576" i="46"/>
  <c r="L563" i="46"/>
  <c r="N563" i="46"/>
  <c r="M563" i="46"/>
  <c r="M391" i="46"/>
  <c r="L391" i="46"/>
  <c r="N391" i="46"/>
  <c r="L355" i="46"/>
  <c r="M355" i="46"/>
  <c r="N355" i="46"/>
  <c r="M201" i="46"/>
  <c r="L201" i="46"/>
  <c r="N201" i="46"/>
  <c r="L169" i="46"/>
  <c r="M169" i="46"/>
  <c r="N169" i="46"/>
  <c r="M562" i="46"/>
  <c r="L562" i="46"/>
  <c r="N562" i="46"/>
  <c r="L609" i="46"/>
  <c r="N609" i="46"/>
  <c r="M609" i="46"/>
  <c r="N520" i="46"/>
  <c r="L520" i="46"/>
  <c r="M520" i="46"/>
  <c r="N113" i="46"/>
  <c r="M113" i="46"/>
  <c r="L113" i="46"/>
  <c r="N257" i="46"/>
  <c r="L257" i="46"/>
  <c r="M257" i="46"/>
  <c r="M682" i="46"/>
  <c r="L682" i="46"/>
  <c r="N682" i="46"/>
  <c r="N540" i="46"/>
  <c r="M540" i="46"/>
  <c r="L540" i="46"/>
  <c r="L82" i="46"/>
  <c r="M82" i="46"/>
  <c r="N82" i="46"/>
  <c r="M341" i="46"/>
  <c r="N341" i="46"/>
  <c r="L341" i="46"/>
  <c r="M351" i="46"/>
  <c r="L351" i="46"/>
  <c r="N351" i="46"/>
  <c r="M591" i="46"/>
  <c r="L591" i="46"/>
  <c r="N591" i="46"/>
  <c r="L804" i="46"/>
  <c r="N804" i="46"/>
  <c r="M804" i="46"/>
  <c r="N656" i="46"/>
  <c r="M656" i="46"/>
  <c r="L656" i="46"/>
  <c r="M708" i="46"/>
  <c r="N708" i="46"/>
  <c r="L708" i="46"/>
  <c r="L69" i="46"/>
  <c r="N69" i="46"/>
  <c r="M69" i="46"/>
  <c r="L999" i="46"/>
  <c r="M999" i="46"/>
  <c r="N999" i="46"/>
  <c r="M647" i="46"/>
  <c r="N647" i="46"/>
  <c r="L647" i="46"/>
  <c r="M297" i="46"/>
  <c r="N297" i="46"/>
  <c r="L297" i="46"/>
  <c r="L181" i="46"/>
  <c r="M181" i="46"/>
  <c r="N181" i="46"/>
  <c r="N105" i="46"/>
  <c r="M105" i="46"/>
  <c r="L105" i="46"/>
  <c r="L863" i="46"/>
  <c r="N863" i="46"/>
  <c r="M863" i="46"/>
  <c r="N60" i="46"/>
  <c r="L60" i="46"/>
  <c r="M60" i="46"/>
  <c r="N873" i="46"/>
  <c r="M873" i="46"/>
  <c r="L873" i="46"/>
  <c r="L102" i="46"/>
  <c r="M102" i="46"/>
  <c r="N102" i="46"/>
  <c r="L754" i="46"/>
  <c r="M754" i="46"/>
  <c r="N754" i="46"/>
  <c r="L75" i="46"/>
  <c r="N75" i="46"/>
  <c r="M75" i="46"/>
  <c r="M295" i="46"/>
  <c r="L295" i="46"/>
  <c r="N295" i="46"/>
  <c r="L535" i="46"/>
  <c r="M535" i="46"/>
  <c r="N535" i="46"/>
  <c r="M932" i="46"/>
  <c r="N932" i="46"/>
  <c r="L932" i="46"/>
  <c r="N346" i="46"/>
  <c r="M346" i="46"/>
  <c r="L346" i="46"/>
  <c r="N980" i="46"/>
  <c r="L980" i="46"/>
  <c r="M980" i="46"/>
  <c r="M776" i="46"/>
  <c r="N776" i="46"/>
  <c r="L776" i="46"/>
  <c r="M680" i="46"/>
  <c r="N680" i="46"/>
  <c r="L680" i="46"/>
  <c r="N199" i="46"/>
  <c r="M199" i="46"/>
  <c r="L199" i="46"/>
  <c r="L332" i="46"/>
  <c r="N332" i="46"/>
  <c r="M332" i="46"/>
  <c r="N125" i="46"/>
  <c r="L125" i="46"/>
  <c r="M125" i="46"/>
  <c r="L279" i="46"/>
  <c r="N279" i="46"/>
  <c r="M279" i="46"/>
  <c r="M675" i="46"/>
  <c r="N675" i="46"/>
  <c r="L675" i="46"/>
  <c r="N296" i="46"/>
  <c r="L296" i="46"/>
  <c r="M296" i="46"/>
  <c r="L739" i="46"/>
  <c r="N739" i="46"/>
  <c r="M739" i="46"/>
  <c r="M716" i="46"/>
  <c r="N716" i="46"/>
  <c r="L716" i="46"/>
  <c r="N36" i="46"/>
  <c r="M36" i="46"/>
  <c r="L36" i="46"/>
  <c r="M856" i="46"/>
  <c r="L856" i="46"/>
  <c r="N856" i="46"/>
  <c r="N991" i="46"/>
  <c r="M991" i="46"/>
  <c r="L991" i="46"/>
  <c r="M278" i="46"/>
  <c r="N278" i="46"/>
  <c r="L278" i="46"/>
  <c r="M364" i="46"/>
  <c r="N364" i="46"/>
  <c r="L364" i="46"/>
  <c r="N612" i="46"/>
  <c r="M612" i="46"/>
  <c r="L612" i="46"/>
  <c r="M878" i="46"/>
  <c r="L878" i="46"/>
  <c r="N878" i="46"/>
  <c r="N750" i="46"/>
  <c r="L750" i="46"/>
  <c r="M750" i="46"/>
  <c r="M233" i="46"/>
  <c r="L233" i="46"/>
  <c r="N233" i="46"/>
  <c r="N852" i="46"/>
  <c r="L852" i="46"/>
  <c r="M852" i="46"/>
  <c r="M923" i="46"/>
  <c r="N923" i="46"/>
  <c r="L923" i="46"/>
  <c r="L817" i="46"/>
  <c r="M817" i="46"/>
  <c r="N817" i="46"/>
  <c r="L289" i="46"/>
  <c r="M289" i="46"/>
  <c r="N289" i="46"/>
  <c r="M404" i="46"/>
  <c r="L404" i="46"/>
  <c r="N404" i="46"/>
  <c r="N237" i="46"/>
  <c r="M237" i="46"/>
  <c r="L237" i="46"/>
  <c r="N779" i="46"/>
  <c r="M779" i="46"/>
  <c r="L779" i="46"/>
  <c r="L116" i="46"/>
  <c r="M116" i="46"/>
  <c r="N116" i="46"/>
  <c r="L538" i="46"/>
  <c r="M538" i="46"/>
  <c r="N538" i="46"/>
  <c r="M342" i="46"/>
  <c r="N342" i="46"/>
  <c r="L342" i="46"/>
  <c r="L597" i="46"/>
  <c r="N597" i="46"/>
  <c r="M597" i="46"/>
  <c r="M234" i="46"/>
  <c r="N234" i="46"/>
  <c r="L234" i="46"/>
  <c r="L866" i="46"/>
  <c r="M866" i="46"/>
  <c r="N866" i="46"/>
  <c r="N382" i="46"/>
  <c r="L382" i="46"/>
  <c r="M382" i="46"/>
  <c r="N801" i="46"/>
  <c r="L801" i="46"/>
  <c r="M801" i="46"/>
  <c r="L218" i="46"/>
  <c r="M218" i="46"/>
  <c r="N218" i="46"/>
  <c r="L653" i="46"/>
  <c r="N653" i="46"/>
  <c r="M653" i="46"/>
  <c r="N197" i="46"/>
  <c r="L197" i="46"/>
  <c r="M197" i="46"/>
  <c r="L176" i="46"/>
  <c r="N176" i="46"/>
  <c r="M176" i="46"/>
  <c r="M813" i="46"/>
  <c r="N813" i="46"/>
  <c r="L813" i="46"/>
  <c r="N634" i="46"/>
  <c r="M634" i="46"/>
  <c r="L634" i="46"/>
  <c r="N889" i="46"/>
  <c r="M889" i="46"/>
  <c r="L889" i="46"/>
  <c r="N180" i="46"/>
  <c r="L180" i="46"/>
  <c r="M180" i="46"/>
  <c r="L926" i="46"/>
  <c r="M926" i="46"/>
  <c r="N926" i="46"/>
  <c r="L463" i="46"/>
  <c r="N463" i="46"/>
  <c r="M463" i="46"/>
  <c r="N629" i="46"/>
  <c r="L629" i="46"/>
  <c r="M629" i="46"/>
  <c r="N848" i="46"/>
  <c r="L848" i="46"/>
  <c r="M848" i="46"/>
  <c r="N147" i="46"/>
  <c r="L147" i="46"/>
  <c r="M147" i="46"/>
  <c r="M1002" i="46"/>
  <c r="N1002" i="46"/>
  <c r="L1002" i="46"/>
  <c r="L34" i="46"/>
  <c r="N34" i="46"/>
  <c r="M34" i="46"/>
  <c r="M705" i="46"/>
  <c r="L705" i="46"/>
  <c r="N705" i="46"/>
  <c r="N947" i="46"/>
  <c r="L947" i="46"/>
  <c r="M947" i="46"/>
  <c r="M822" i="46"/>
  <c r="L822" i="46"/>
  <c r="N822" i="46"/>
  <c r="L67" i="46"/>
  <c r="M67" i="46"/>
  <c r="N67" i="46"/>
  <c r="N379" i="46"/>
  <c r="L379" i="46"/>
  <c r="M379" i="46"/>
  <c r="L654" i="46"/>
  <c r="N654" i="46"/>
  <c r="M654" i="46"/>
  <c r="M311" i="46"/>
  <c r="L311" i="46"/>
  <c r="N311" i="46"/>
  <c r="L477" i="46"/>
  <c r="N477" i="46"/>
  <c r="M477" i="46"/>
  <c r="N422" i="46"/>
  <c r="M422" i="46"/>
  <c r="L422" i="46"/>
  <c r="M144" i="46"/>
  <c r="L144" i="46"/>
  <c r="N144" i="46"/>
  <c r="L209" i="46"/>
  <c r="M209" i="46"/>
  <c r="N209" i="46"/>
  <c r="L219" i="46"/>
  <c r="M219" i="46"/>
  <c r="N219" i="46"/>
  <c r="M377" i="46"/>
  <c r="N377" i="46"/>
  <c r="L377" i="46"/>
  <c r="N665" i="46"/>
  <c r="L665" i="46"/>
  <c r="M665" i="46"/>
  <c r="N701" i="46"/>
  <c r="M701" i="46"/>
  <c r="L701" i="46"/>
  <c r="L982" i="46"/>
  <c r="M982" i="46"/>
  <c r="N982" i="46"/>
  <c r="L722" i="46"/>
  <c r="N722" i="46"/>
  <c r="M722" i="46"/>
  <c r="M507" i="46"/>
  <c r="L507" i="46"/>
  <c r="N507" i="46"/>
  <c r="M294" i="46"/>
  <c r="N294" i="46"/>
  <c r="L294" i="46"/>
  <c r="N911" i="46"/>
  <c r="M911" i="46"/>
  <c r="L911" i="46"/>
  <c r="L345" i="46"/>
  <c r="M345" i="46"/>
  <c r="N345" i="46"/>
  <c r="M811" i="46"/>
  <c r="L811" i="46"/>
  <c r="N811" i="46"/>
  <c r="N414" i="46"/>
  <c r="L414" i="46"/>
  <c r="M414" i="46"/>
  <c r="L777" i="46"/>
  <c r="N777" i="46"/>
  <c r="M777" i="46"/>
  <c r="M687" i="46"/>
  <c r="N687" i="46"/>
  <c r="L687" i="46"/>
  <c r="M832" i="46"/>
  <c r="N832" i="46"/>
  <c r="L832" i="46"/>
  <c r="L163" i="46"/>
  <c r="M163" i="46"/>
  <c r="N163" i="46"/>
  <c r="N121" i="46"/>
  <c r="L121" i="46"/>
  <c r="M121" i="46"/>
  <c r="L639" i="46"/>
  <c r="N639" i="46"/>
  <c r="M639" i="46"/>
  <c r="M741" i="46"/>
  <c r="N741" i="46"/>
  <c r="L741" i="46"/>
  <c r="M340" i="46"/>
  <c r="N340" i="46"/>
  <c r="L340" i="46"/>
  <c r="N748" i="46"/>
  <c r="M748" i="46"/>
  <c r="L748" i="46"/>
  <c r="L283" i="46"/>
  <c r="N283" i="46"/>
  <c r="M283" i="46"/>
  <c r="L826" i="46"/>
  <c r="N826" i="46"/>
  <c r="M826" i="46"/>
  <c r="M886" i="46"/>
  <c r="L886" i="46"/>
  <c r="N886" i="46"/>
  <c r="M236" i="46"/>
  <c r="L236" i="46"/>
  <c r="N236" i="46"/>
  <c r="M683" i="46"/>
  <c r="L683" i="46"/>
  <c r="N683" i="46"/>
  <c r="L433" i="46"/>
  <c r="N433" i="46"/>
  <c r="M433" i="46"/>
  <c r="N955" i="46"/>
  <c r="L955" i="46"/>
  <c r="M955" i="46"/>
  <c r="L146" i="46"/>
  <c r="N146" i="46"/>
  <c r="M146" i="46"/>
  <c r="L505" i="46"/>
  <c r="M505" i="46"/>
  <c r="N505" i="46"/>
  <c r="N436" i="46"/>
  <c r="L436" i="46"/>
  <c r="M436" i="46"/>
  <c r="N761" i="46"/>
  <c r="L761" i="46"/>
  <c r="M761" i="46"/>
  <c r="L690" i="46"/>
  <c r="N690" i="46"/>
  <c r="M690" i="46"/>
  <c r="M59" i="46"/>
  <c r="L59" i="46"/>
  <c r="N59" i="46"/>
  <c r="L120" i="46"/>
  <c r="N120" i="46"/>
  <c r="M120" i="46"/>
  <c r="L929" i="46"/>
  <c r="M929" i="46"/>
  <c r="N929" i="46"/>
  <c r="L264" i="46"/>
  <c r="M264" i="46"/>
  <c r="N264" i="46"/>
  <c r="L838" i="46"/>
  <c r="N838" i="46"/>
  <c r="M838" i="46"/>
  <c r="L333" i="46"/>
  <c r="N333" i="46"/>
  <c r="M333" i="46"/>
  <c r="L578" i="46"/>
  <c r="M578" i="46"/>
  <c r="N578" i="46"/>
  <c r="L468" i="46"/>
  <c r="M468" i="46"/>
  <c r="N468" i="46"/>
  <c r="L326" i="46"/>
  <c r="N326" i="46"/>
  <c r="M326" i="46"/>
  <c r="N850" i="46"/>
  <c r="L850" i="46"/>
  <c r="M850" i="46"/>
  <c r="L61" i="46"/>
  <c r="N61" i="46"/>
  <c r="M61" i="46"/>
  <c r="M627" i="46"/>
  <c r="L627" i="46"/>
  <c r="N627" i="46"/>
  <c r="N756" i="46"/>
  <c r="L756" i="46"/>
  <c r="M756" i="46"/>
  <c r="M921" i="46"/>
  <c r="N921" i="46"/>
  <c r="L921" i="46"/>
  <c r="L964" i="46"/>
  <c r="N964" i="46"/>
  <c r="M964" i="46"/>
  <c r="M475" i="46"/>
  <c r="L475" i="46"/>
  <c r="N475" i="46"/>
  <c r="L828" i="46"/>
  <c r="M828" i="46"/>
  <c r="N828" i="46"/>
  <c r="N44" i="46"/>
  <c r="M44" i="46"/>
  <c r="L44" i="46"/>
  <c r="M692" i="46"/>
  <c r="N692" i="46"/>
  <c r="L692" i="46"/>
  <c r="N941" i="46"/>
  <c r="M941" i="46"/>
  <c r="L941" i="46"/>
  <c r="M287" i="46"/>
  <c r="L287" i="46"/>
  <c r="N287" i="46"/>
  <c r="N602" i="46"/>
  <c r="L602" i="46"/>
  <c r="M602" i="46"/>
  <c r="L887" i="46"/>
  <c r="M887" i="46"/>
  <c r="N887" i="46"/>
  <c r="N895" i="46"/>
  <c r="L895" i="46"/>
  <c r="M895" i="46"/>
  <c r="M931" i="46"/>
  <c r="L931" i="46"/>
  <c r="N931" i="46"/>
  <c r="N912" i="46"/>
  <c r="M912" i="46"/>
  <c r="L912" i="46"/>
  <c r="M425" i="46"/>
  <c r="L425" i="46"/>
  <c r="N425" i="46"/>
  <c r="L381" i="46"/>
  <c r="N381" i="46"/>
  <c r="M381" i="46"/>
  <c r="N775" i="46"/>
  <c r="M775" i="46"/>
  <c r="L775" i="46"/>
  <c r="M407" i="46"/>
  <c r="L407" i="46"/>
  <c r="N407" i="46"/>
  <c r="N940" i="46"/>
  <c r="L940" i="46"/>
  <c r="M940" i="46"/>
  <c r="L518" i="46"/>
  <c r="N518" i="46"/>
  <c r="M518" i="46"/>
  <c r="N678" i="46"/>
  <c r="L678" i="46"/>
  <c r="M678" i="46"/>
  <c r="M265" i="46"/>
  <c r="N265" i="46"/>
  <c r="L265" i="46"/>
  <c r="L363" i="46"/>
  <c r="N363" i="46"/>
  <c r="M363" i="46"/>
  <c r="M896" i="46"/>
  <c r="N896" i="46"/>
  <c r="L896" i="46"/>
  <c r="N488" i="46"/>
  <c r="L488" i="46"/>
  <c r="M488" i="46"/>
  <c r="L585" i="46"/>
  <c r="M585" i="46"/>
  <c r="N585" i="46"/>
  <c r="M814" i="46"/>
  <c r="N814" i="46"/>
  <c r="L814" i="46"/>
  <c r="N702" i="46"/>
  <c r="L702" i="46"/>
  <c r="M702" i="46"/>
  <c r="N158" i="46"/>
  <c r="L158" i="46"/>
  <c r="M158" i="46"/>
  <c r="L885" i="46"/>
  <c r="M885" i="46"/>
  <c r="N885" i="46"/>
  <c r="N500" i="46"/>
  <c r="M500" i="46"/>
  <c r="L500" i="46"/>
  <c r="N661" i="46"/>
  <c r="M661" i="46"/>
  <c r="L661" i="46"/>
  <c r="N431" i="46"/>
  <c r="L431" i="46"/>
  <c r="M431" i="46"/>
  <c r="M240" i="46"/>
  <c r="N240" i="46"/>
  <c r="L240" i="46"/>
  <c r="L681" i="46"/>
  <c r="N681" i="46"/>
  <c r="M681" i="46"/>
  <c r="M449" i="46"/>
  <c r="N449" i="46"/>
  <c r="L449" i="46"/>
  <c r="N663" i="46"/>
  <c r="L663" i="46"/>
  <c r="M663" i="46"/>
  <c r="L572" i="46"/>
  <c r="N572" i="46"/>
  <c r="M572" i="46"/>
  <c r="N581" i="46"/>
  <c r="M581" i="46"/>
  <c r="L581" i="46"/>
  <c r="M586" i="46"/>
  <c r="N586" i="46"/>
  <c r="L586" i="46"/>
  <c r="M557" i="46"/>
  <c r="L557" i="46"/>
  <c r="N557" i="46"/>
  <c r="M704" i="46"/>
  <c r="L704" i="46"/>
  <c r="N704" i="46"/>
  <c r="M600" i="46"/>
  <c r="N600" i="46"/>
  <c r="L600" i="46"/>
  <c r="M408" i="46"/>
  <c r="L408" i="46"/>
  <c r="N408" i="46"/>
  <c r="N12" i="46"/>
  <c r="L12" i="46"/>
  <c r="M12" i="46"/>
  <c r="N818" i="46"/>
  <c r="L818" i="46"/>
  <c r="M818" i="46"/>
  <c r="N542" i="46"/>
  <c r="L542" i="46"/>
  <c r="M542" i="46"/>
  <c r="M721" i="46"/>
  <c r="L721" i="46"/>
  <c r="N721" i="46"/>
  <c r="N509" i="46"/>
  <c r="M509" i="46"/>
  <c r="L509" i="46"/>
  <c r="M859" i="46"/>
  <c r="N859" i="46"/>
  <c r="L859" i="46"/>
  <c r="N743" i="46"/>
  <c r="M743" i="46"/>
  <c r="L743" i="46"/>
  <c r="L238" i="46"/>
  <c r="N238" i="46"/>
  <c r="M238" i="46"/>
  <c r="L22" i="46"/>
  <c r="M22" i="46"/>
  <c r="N22" i="46"/>
  <c r="M419" i="46"/>
  <c r="L419" i="46"/>
  <c r="N419" i="46"/>
  <c r="M403" i="46"/>
  <c r="L403" i="46"/>
  <c r="N403" i="46"/>
  <c r="L26" i="46"/>
  <c r="M26" i="46"/>
  <c r="N26" i="46"/>
  <c r="M438" i="46"/>
  <c r="L438" i="46"/>
  <c r="N438" i="46"/>
  <c r="N217" i="46"/>
  <c r="M217" i="46"/>
  <c r="L217" i="46"/>
  <c r="M590" i="46"/>
  <c r="L590" i="46"/>
  <c r="N590" i="46"/>
  <c r="N607" i="46"/>
  <c r="L607" i="46"/>
  <c r="M607" i="46"/>
  <c r="N122" i="46"/>
  <c r="M122" i="46"/>
  <c r="L122" i="46"/>
  <c r="N864" i="46"/>
  <c r="M864" i="46"/>
  <c r="L864" i="46"/>
  <c r="M490" i="46"/>
  <c r="L490" i="46"/>
  <c r="N490" i="46"/>
  <c r="L735" i="46"/>
  <c r="M735" i="46"/>
  <c r="N735" i="46"/>
  <c r="N668" i="46"/>
  <c r="L668" i="46"/>
  <c r="M668" i="46"/>
  <c r="M45" i="46"/>
  <c r="L45" i="46"/>
  <c r="N45" i="46"/>
  <c r="M646" i="46"/>
  <c r="N646" i="46"/>
  <c r="L646" i="46"/>
  <c r="N672" i="46"/>
  <c r="L672" i="46"/>
  <c r="M672" i="46"/>
  <c r="N356" i="46"/>
  <c r="L356" i="46"/>
  <c r="M356" i="46"/>
  <c r="M561" i="46"/>
  <c r="N561" i="46"/>
  <c r="L561" i="46"/>
  <c r="N331" i="46"/>
  <c r="M331" i="46"/>
  <c r="L331" i="46"/>
  <c r="L637" i="46"/>
  <c r="N637" i="46"/>
  <c r="M637" i="46"/>
  <c r="M598" i="46"/>
  <c r="L598" i="46"/>
  <c r="N598" i="46"/>
  <c r="L68" i="46"/>
  <c r="M68" i="46"/>
  <c r="N68" i="46"/>
  <c r="N837" i="46"/>
  <c r="M837" i="46"/>
  <c r="L837" i="46"/>
  <c r="L635" i="46"/>
  <c r="N635" i="46"/>
  <c r="M635" i="46"/>
  <c r="L161" i="46"/>
  <c r="M161" i="46"/>
  <c r="N161" i="46"/>
  <c r="L529" i="46"/>
  <c r="M529" i="46"/>
  <c r="N529" i="46"/>
  <c r="L154" i="46"/>
  <c r="N154" i="46"/>
  <c r="M154" i="46"/>
  <c r="M335" i="46"/>
  <c r="L335" i="46"/>
  <c r="N335" i="46"/>
  <c r="N554" i="46"/>
  <c r="M554" i="46"/>
  <c r="L554" i="46"/>
  <c r="L450" i="46"/>
  <c r="M450" i="46"/>
  <c r="N450" i="46"/>
  <c r="M560" i="46"/>
  <c r="L560" i="46"/>
  <c r="N560" i="46"/>
  <c r="L78" i="46"/>
  <c r="N78" i="46"/>
  <c r="M78" i="46"/>
  <c r="L33" i="46"/>
  <c r="M33" i="46"/>
  <c r="N33" i="46"/>
  <c r="M444" i="46"/>
  <c r="N444" i="46"/>
  <c r="L444" i="46"/>
  <c r="L497" i="46"/>
  <c r="M497" i="46"/>
  <c r="N497" i="46"/>
  <c r="L543" i="46"/>
  <c r="N543" i="46"/>
  <c r="M543" i="46"/>
  <c r="M41" i="46"/>
  <c r="L41" i="46"/>
  <c r="N41" i="46"/>
  <c r="N159" i="46"/>
  <c r="M159" i="46"/>
  <c r="L159" i="46"/>
  <c r="M456" i="46"/>
  <c r="L456" i="46"/>
  <c r="N456" i="46"/>
  <c r="M458" i="46"/>
  <c r="L458" i="46"/>
  <c r="N458" i="46"/>
  <c r="M452" i="46"/>
  <c r="N452" i="46"/>
  <c r="L452" i="46"/>
  <c r="N851" i="46"/>
  <c r="M851" i="46"/>
  <c r="L851" i="46"/>
  <c r="N189" i="46"/>
  <c r="M189" i="46"/>
  <c r="L189" i="46"/>
  <c r="L943" i="46"/>
  <c r="M943" i="46"/>
  <c r="N943" i="46"/>
  <c r="L196" i="46"/>
  <c r="M196" i="46"/>
  <c r="N196" i="46"/>
  <c r="M622" i="46"/>
  <c r="N622" i="46"/>
  <c r="L622" i="46"/>
  <c r="N489" i="46"/>
  <c r="L489" i="46"/>
  <c r="M489" i="46"/>
  <c r="M247" i="46"/>
  <c r="N247" i="46"/>
  <c r="L247" i="46"/>
  <c r="L214" i="46"/>
  <c r="M214" i="46"/>
  <c r="N214" i="46"/>
  <c r="M96" i="46"/>
  <c r="L96" i="46"/>
  <c r="N96" i="46"/>
  <c r="M235" i="46"/>
  <c r="N235" i="46"/>
  <c r="L235" i="46"/>
  <c r="M369" i="46"/>
  <c r="L369" i="46"/>
  <c r="N369" i="46"/>
  <c r="N110" i="46"/>
  <c r="L110" i="46"/>
  <c r="M110" i="46"/>
  <c r="M728" i="46"/>
  <c r="N728" i="46"/>
  <c r="L728" i="46"/>
  <c r="L985" i="46"/>
  <c r="M985" i="46"/>
  <c r="N985" i="46"/>
  <c r="L412" i="46"/>
  <c r="M412" i="46"/>
  <c r="N412" i="46"/>
  <c r="M123" i="46"/>
  <c r="L123" i="46"/>
  <c r="N123" i="46"/>
  <c r="M171" i="46"/>
  <c r="N171" i="46"/>
  <c r="L171" i="46"/>
  <c r="M38" i="46"/>
  <c r="L38" i="46"/>
  <c r="N38" i="46"/>
  <c r="M173" i="46"/>
  <c r="L173" i="46"/>
  <c r="N173" i="46"/>
  <c r="L390" i="46"/>
  <c r="N390" i="46"/>
  <c r="M390" i="46"/>
  <c r="L579" i="46"/>
  <c r="N579" i="46"/>
  <c r="M579" i="46"/>
  <c r="M165" i="46"/>
  <c r="L165" i="46"/>
  <c r="N165" i="46"/>
  <c r="N275" i="46"/>
  <c r="M275" i="46"/>
  <c r="L275" i="46"/>
  <c r="L263" i="46"/>
  <c r="N263" i="46"/>
  <c r="M263" i="46"/>
  <c r="M633" i="46"/>
  <c r="L633" i="46"/>
  <c r="N633" i="46"/>
  <c r="M372" i="46"/>
  <c r="N372" i="46"/>
  <c r="L372" i="46"/>
  <c r="N894" i="46"/>
  <c r="M894" i="46"/>
  <c r="L894" i="46"/>
  <c r="N115" i="46"/>
  <c r="M115" i="46"/>
  <c r="L115" i="46"/>
  <c r="L499" i="46"/>
  <c r="M499" i="46"/>
  <c r="N499" i="46"/>
  <c r="N695" i="46"/>
  <c r="L695" i="46"/>
  <c r="M695" i="46"/>
  <c r="L304" i="46"/>
  <c r="M304" i="46"/>
  <c r="N304" i="46"/>
  <c r="L469" i="46"/>
  <c r="N469" i="46"/>
  <c r="M469" i="46"/>
  <c r="N127" i="46"/>
  <c r="M127" i="46"/>
  <c r="L127" i="46"/>
  <c r="N198" i="46"/>
  <c r="M198" i="46"/>
  <c r="L198" i="46"/>
  <c r="N993" i="46"/>
  <c r="M993" i="46"/>
  <c r="L993" i="46"/>
  <c r="L823" i="46"/>
  <c r="M823" i="46"/>
  <c r="N823" i="46"/>
  <c r="N914" i="46"/>
  <c r="M914" i="46"/>
  <c r="L914" i="46"/>
  <c r="N868" i="46"/>
  <c r="L868" i="46"/>
  <c r="M868" i="46"/>
  <c r="M526" i="46"/>
  <c r="L526" i="46"/>
  <c r="N526" i="46"/>
  <c r="N89" i="46"/>
  <c r="M89" i="46"/>
  <c r="L89" i="46"/>
  <c r="M157" i="46"/>
  <c r="N157" i="46"/>
  <c r="L157" i="46"/>
  <c r="N459" i="46"/>
  <c r="M459" i="46"/>
  <c r="L459" i="46"/>
  <c r="M64" i="46"/>
  <c r="N64" i="46"/>
  <c r="L64" i="46"/>
  <c r="N142" i="46"/>
  <c r="L142" i="46"/>
  <c r="M142" i="46"/>
  <c r="N961" i="46"/>
  <c r="L961" i="46"/>
  <c r="M961" i="46"/>
  <c r="M857" i="46"/>
  <c r="N857" i="46"/>
  <c r="L857" i="46"/>
  <c r="N764" i="46"/>
  <c r="L764" i="46"/>
  <c r="M764" i="46"/>
  <c r="N882" i="46"/>
  <c r="M882" i="46"/>
  <c r="L882" i="46"/>
  <c r="L827" i="46"/>
  <c r="M827" i="46"/>
  <c r="N827" i="46"/>
  <c r="M732" i="46"/>
  <c r="L732" i="46"/>
  <c r="N732" i="46"/>
  <c r="M799" i="46"/>
  <c r="N799" i="46"/>
  <c r="L799" i="46"/>
  <c r="L691" i="46"/>
  <c r="N691" i="46"/>
  <c r="M691" i="46"/>
  <c r="L493" i="46"/>
  <c r="M493" i="46"/>
  <c r="N493" i="46"/>
  <c r="L378" i="46"/>
  <c r="M378" i="46"/>
  <c r="N378" i="46"/>
  <c r="N244" i="46"/>
  <c r="L244" i="46"/>
  <c r="M244" i="46"/>
  <c r="N537" i="46"/>
  <c r="L537" i="46"/>
  <c r="M537" i="46"/>
  <c r="M715" i="46"/>
  <c r="L715" i="46"/>
  <c r="N715" i="46"/>
  <c r="N737" i="46"/>
  <c r="M737" i="46"/>
  <c r="L737" i="46"/>
  <c r="N718" i="46"/>
  <c r="L718" i="46"/>
  <c r="M718" i="46"/>
  <c r="M95" i="46"/>
  <c r="N95" i="46"/>
  <c r="L95" i="46"/>
  <c r="N186" i="46"/>
  <c r="L186" i="46"/>
  <c r="M186" i="46"/>
  <c r="N213" i="46"/>
  <c r="L213" i="46"/>
  <c r="M213" i="46"/>
  <c r="N119" i="46"/>
  <c r="M119" i="46"/>
  <c r="L119" i="46"/>
  <c r="M205" i="46"/>
  <c r="N205" i="46"/>
  <c r="L205" i="46"/>
  <c r="N270" i="46"/>
  <c r="M270" i="46"/>
  <c r="L270" i="46"/>
  <c r="L208" i="46"/>
  <c r="M208" i="46"/>
  <c r="N208" i="46"/>
  <c r="N194" i="46"/>
  <c r="M194" i="46"/>
  <c r="L194" i="46"/>
  <c r="L380" i="46"/>
  <c r="M380" i="46"/>
  <c r="N380" i="46"/>
  <c r="N27" i="46"/>
  <c r="L27" i="46"/>
  <c r="M27" i="46"/>
  <c r="M417" i="46"/>
  <c r="N417" i="46"/>
  <c r="L417" i="46"/>
  <c r="M908" i="46"/>
  <c r="L908" i="46"/>
  <c r="N908" i="46"/>
  <c r="L979" i="46"/>
  <c r="M979" i="46"/>
  <c r="N979" i="46"/>
  <c r="L553" i="46"/>
  <c r="N553" i="46"/>
  <c r="M553" i="46"/>
  <c r="M820" i="46"/>
  <c r="L820" i="46"/>
  <c r="N820" i="46"/>
  <c r="N448" i="46"/>
  <c r="L448" i="46"/>
  <c r="M448" i="46"/>
  <c r="L343" i="46"/>
  <c r="N343" i="46"/>
  <c r="M343" i="46"/>
  <c r="M318" i="46"/>
  <c r="N318" i="46"/>
  <c r="L318" i="46"/>
  <c r="N13" i="46"/>
  <c r="L13" i="46"/>
  <c r="M13" i="46"/>
  <c r="M395" i="46"/>
  <c r="L395" i="46"/>
  <c r="N395" i="46"/>
  <c r="L677" i="46"/>
  <c r="M677" i="46"/>
  <c r="N677" i="46"/>
  <c r="M156" i="46"/>
  <c r="L156" i="46"/>
  <c r="N156" i="46"/>
  <c r="N440" i="46"/>
  <c r="M440" i="46"/>
  <c r="L440" i="46"/>
  <c r="M170" i="46"/>
  <c r="N170" i="46"/>
  <c r="L170" i="46"/>
  <c r="M405" i="46"/>
  <c r="N405" i="46"/>
  <c r="L405" i="46"/>
  <c r="L93" i="46"/>
  <c r="N93" i="46"/>
  <c r="M93" i="46"/>
  <c r="N790" i="46"/>
  <c r="L790" i="46"/>
  <c r="M790" i="46"/>
  <c r="M336" i="46"/>
  <c r="L336" i="46"/>
  <c r="N336" i="46"/>
  <c r="N528" i="46"/>
  <c r="M528" i="46"/>
  <c r="L528" i="46"/>
  <c r="M953" i="46"/>
  <c r="L953" i="46"/>
  <c r="N953" i="46"/>
  <c r="M527" i="46"/>
  <c r="N527" i="46"/>
  <c r="L527" i="46"/>
  <c r="N442" i="46"/>
  <c r="M442" i="46"/>
  <c r="L442" i="46"/>
  <c r="L865" i="46"/>
  <c r="N865" i="46"/>
  <c r="M865" i="46"/>
  <c r="L937" i="46"/>
  <c r="M937" i="46"/>
  <c r="N937" i="46"/>
  <c r="L569" i="46"/>
  <c r="N569" i="46"/>
  <c r="M569" i="46"/>
  <c r="N398" i="46"/>
  <c r="M398" i="46"/>
  <c r="L398" i="46"/>
  <c r="M760" i="46"/>
  <c r="N760" i="46"/>
  <c r="L760" i="46"/>
  <c r="L658" i="46"/>
  <c r="N658" i="46"/>
  <c r="M658" i="46"/>
  <c r="M881" i="46"/>
  <c r="N881" i="46"/>
  <c r="L881" i="46"/>
  <c r="L206" i="46"/>
  <c r="N206" i="46"/>
  <c r="M206" i="46"/>
  <c r="M559" i="46"/>
  <c r="L559" i="46"/>
  <c r="N559" i="46"/>
  <c r="L867" i="46"/>
  <c r="N867" i="46"/>
  <c r="M867" i="46"/>
  <c r="L231" i="46"/>
  <c r="N231" i="46"/>
  <c r="M231" i="46"/>
  <c r="N533" i="46"/>
  <c r="M533" i="46"/>
  <c r="L533" i="46"/>
  <c r="M49" i="46"/>
  <c r="L49" i="46"/>
  <c r="N49" i="46"/>
  <c r="M135" i="46"/>
  <c r="L135" i="46"/>
  <c r="N135" i="46"/>
  <c r="L226" i="46"/>
  <c r="M226" i="46"/>
  <c r="N226" i="46"/>
  <c r="M995" i="46"/>
  <c r="N995" i="46"/>
  <c r="L995" i="46"/>
  <c r="L963" i="46"/>
  <c r="M963" i="46"/>
  <c r="N963" i="46"/>
  <c r="L361" i="46"/>
  <c r="N361" i="46"/>
  <c r="M361" i="46"/>
  <c r="M759" i="46"/>
  <c r="N759" i="46"/>
  <c r="L759" i="46"/>
  <c r="M835" i="46"/>
  <c r="L835" i="46"/>
  <c r="N835" i="46"/>
  <c r="N445" i="46"/>
  <c r="M445" i="46"/>
  <c r="L445" i="46"/>
  <c r="N674" i="46"/>
  <c r="M674" i="46"/>
  <c r="L674" i="46"/>
  <c r="N797" i="46"/>
  <c r="L797" i="46"/>
  <c r="M797" i="46"/>
  <c r="N956" i="46"/>
  <c r="M956" i="46"/>
  <c r="L956" i="46"/>
  <c r="M872" i="46"/>
  <c r="L872" i="46"/>
  <c r="N872" i="46"/>
  <c r="M153" i="46"/>
  <c r="L153" i="46"/>
  <c r="N153" i="46"/>
  <c r="L384" i="46"/>
  <c r="N384" i="46"/>
  <c r="M384" i="46"/>
  <c r="N664" i="46"/>
  <c r="L664" i="46"/>
  <c r="M664" i="46"/>
  <c r="N385" i="46"/>
  <c r="M385" i="46"/>
  <c r="L385" i="46"/>
  <c r="M292" i="46"/>
  <c r="N292" i="46"/>
  <c r="L292" i="46"/>
  <c r="N935" i="46"/>
  <c r="M935" i="46"/>
  <c r="L935" i="46"/>
  <c r="L727" i="46"/>
  <c r="N727" i="46"/>
  <c r="M727" i="46"/>
  <c r="N712" i="46"/>
  <c r="L712" i="46"/>
  <c r="M712" i="46"/>
  <c r="M495" i="46"/>
  <c r="N495" i="46"/>
  <c r="L495" i="46"/>
  <c r="N919" i="46"/>
  <c r="L919" i="46"/>
  <c r="M919" i="46"/>
  <c r="N671" i="46"/>
  <c r="M671" i="46"/>
  <c r="L671" i="46"/>
  <c r="M640" i="46"/>
  <c r="L640" i="46"/>
  <c r="N640" i="46"/>
  <c r="L584" i="46"/>
  <c r="N584" i="46"/>
  <c r="M584" i="46"/>
  <c r="L429" i="46"/>
  <c r="M429" i="46"/>
  <c r="N429" i="46"/>
  <c r="M207" i="46"/>
  <c r="L207" i="46"/>
  <c r="N207" i="46"/>
  <c r="M853" i="46"/>
  <c r="L853" i="46"/>
  <c r="N853" i="46"/>
  <c r="M501" i="46"/>
  <c r="N501" i="46"/>
  <c r="L501" i="46"/>
  <c r="M434" i="46"/>
  <c r="N434" i="46"/>
  <c r="L434" i="46"/>
  <c r="L100" i="46"/>
  <c r="M100" i="46"/>
  <c r="N100" i="46"/>
  <c r="N768" i="46"/>
  <c r="M768" i="46"/>
  <c r="L768" i="46"/>
  <c r="L317" i="46"/>
  <c r="N317" i="46"/>
  <c r="M317" i="46"/>
  <c r="M650" i="46"/>
  <c r="N650" i="46"/>
  <c r="L650" i="46"/>
  <c r="M617" i="46"/>
  <c r="L617" i="46"/>
  <c r="N617" i="46"/>
  <c r="N58" i="46"/>
  <c r="M58" i="46"/>
  <c r="L58" i="46"/>
  <c r="L806" i="46"/>
  <c r="M806" i="46"/>
  <c r="N806" i="46"/>
  <c r="M245" i="46"/>
  <c r="N245" i="46"/>
  <c r="L245" i="46"/>
  <c r="N424" i="46"/>
  <c r="L424" i="46"/>
  <c r="M424" i="46"/>
  <c r="N416" i="46"/>
  <c r="L416" i="46"/>
  <c r="M416" i="46"/>
  <c r="N195" i="46"/>
  <c r="L195" i="46"/>
  <c r="M195" i="46"/>
  <c r="L861" i="46"/>
  <c r="N861" i="46"/>
  <c r="M861" i="46"/>
  <c r="M86" i="46"/>
  <c r="N86" i="46"/>
  <c r="L86" i="46"/>
  <c r="M1001" i="46"/>
  <c r="L1001" i="46"/>
  <c r="N1001" i="46"/>
  <c r="N274" i="46"/>
  <c r="M274" i="46"/>
  <c r="L274" i="46"/>
  <c r="N550" i="46"/>
  <c r="M550" i="46"/>
  <c r="L550" i="46"/>
  <c r="M224" i="46"/>
  <c r="L224" i="46"/>
  <c r="N224" i="46"/>
  <c r="M402" i="46"/>
  <c r="N402" i="46"/>
  <c r="L402" i="46"/>
  <c r="N485" i="46"/>
  <c r="M485" i="46"/>
  <c r="L485" i="46"/>
  <c r="L977" i="46"/>
  <c r="N977" i="46"/>
  <c r="M977" i="46"/>
  <c r="L534" i="46"/>
  <c r="N534" i="46"/>
  <c r="M534" i="46"/>
  <c r="M556" i="46"/>
  <c r="L556" i="46"/>
  <c r="N556" i="46"/>
  <c r="M464" i="46"/>
  <c r="L464" i="46"/>
  <c r="N464" i="46"/>
  <c r="M18" i="46"/>
  <c r="L18" i="46"/>
  <c r="N18" i="46"/>
  <c r="L988" i="46"/>
  <c r="M988" i="46"/>
  <c r="N988" i="46"/>
  <c r="N778" i="46"/>
  <c r="L778" i="46"/>
  <c r="M778" i="46"/>
  <c r="N541" i="46"/>
  <c r="M541" i="46"/>
  <c r="L541" i="46"/>
  <c r="L451" i="46"/>
  <c r="N451" i="46"/>
  <c r="M451" i="46"/>
  <c r="N899" i="46"/>
  <c r="L899" i="46"/>
  <c r="M899" i="46"/>
  <c r="N780" i="46"/>
  <c r="M780" i="46"/>
  <c r="L780" i="46"/>
  <c r="L860" i="46"/>
  <c r="N860" i="46"/>
  <c r="M860" i="46"/>
  <c r="N478" i="46"/>
  <c r="L478" i="46"/>
  <c r="M478" i="46"/>
  <c r="M426" i="46"/>
  <c r="L426" i="46"/>
  <c r="N426" i="46"/>
  <c r="M368" i="46"/>
  <c r="N368" i="46"/>
  <c r="L368" i="46"/>
  <c r="L819" i="46"/>
  <c r="N819" i="46"/>
  <c r="M819" i="46"/>
  <c r="M1000" i="46"/>
  <c r="L1000" i="46"/>
  <c r="N1000" i="46"/>
  <c r="M298" i="46"/>
  <c r="L298" i="46"/>
  <c r="N298" i="46"/>
  <c r="N978" i="46"/>
  <c r="L978" i="46"/>
  <c r="M978" i="46"/>
  <c r="L798" i="46"/>
  <c r="N798" i="46"/>
  <c r="M798" i="46"/>
  <c r="M965" i="46"/>
  <c r="N965" i="46"/>
  <c r="L965" i="46"/>
  <c r="M188" i="46"/>
  <c r="L188" i="46"/>
  <c r="N188" i="46"/>
  <c r="N568" i="46"/>
  <c r="M568" i="46"/>
  <c r="L568" i="46"/>
  <c r="M504" i="46"/>
  <c r="N504" i="46"/>
  <c r="L504" i="46"/>
  <c r="N969" i="46"/>
  <c r="L969" i="46"/>
  <c r="M969" i="46"/>
  <c r="N698" i="46"/>
  <c r="M698" i="46"/>
  <c r="L698" i="46"/>
  <c r="M24" i="46"/>
  <c r="N24" i="46"/>
  <c r="L24" i="46"/>
  <c r="M830" i="46"/>
  <c r="N830" i="46"/>
  <c r="L830" i="46"/>
  <c r="N684" i="46"/>
  <c r="L684" i="46"/>
  <c r="M684" i="46"/>
  <c r="M486" i="46"/>
  <c r="N486" i="46"/>
  <c r="L486" i="46"/>
  <c r="L875" i="46"/>
  <c r="M875" i="46"/>
  <c r="N875" i="46"/>
  <c r="N330" i="46"/>
  <c r="M330" i="46"/>
  <c r="L330" i="46"/>
  <c r="M118" i="46"/>
  <c r="L118" i="46"/>
  <c r="N118" i="46"/>
  <c r="M179" i="46"/>
  <c r="L179" i="46"/>
  <c r="N179" i="46"/>
  <c r="L410" i="46"/>
  <c r="M410" i="46"/>
  <c r="N410" i="46"/>
  <c r="N696" i="46"/>
  <c r="M696" i="46"/>
  <c r="L696" i="46"/>
  <c r="L517" i="46"/>
  <c r="N517" i="46"/>
  <c r="M517" i="46"/>
  <c r="M25" i="46"/>
  <c r="L25" i="46"/>
  <c r="N25" i="46"/>
  <c r="M103" i="46"/>
  <c r="N103" i="46"/>
  <c r="L103" i="46"/>
  <c r="N897" i="46"/>
  <c r="L897" i="46"/>
  <c r="M897" i="46"/>
  <c r="M593" i="46"/>
  <c r="N593" i="46"/>
  <c r="L593" i="46"/>
  <c r="L673" i="46"/>
  <c r="M673" i="46"/>
  <c r="N673" i="46"/>
  <c r="N606" i="46"/>
  <c r="M606" i="46"/>
  <c r="L606" i="46"/>
  <c r="L494" i="46"/>
  <c r="M494" i="46"/>
  <c r="N494" i="46"/>
  <c r="L892" i="46"/>
  <c r="M892" i="46"/>
  <c r="N892" i="46"/>
  <c r="M117" i="46"/>
  <c r="N117" i="46"/>
  <c r="L117" i="46"/>
  <c r="L840" i="46"/>
  <c r="N840" i="46"/>
  <c r="M840" i="46"/>
  <c r="M883" i="46"/>
  <c r="N883" i="46"/>
  <c r="L883" i="46"/>
  <c r="L792" i="46"/>
  <c r="N792" i="46"/>
  <c r="M792" i="46"/>
  <c r="N77" i="46"/>
  <c r="L77" i="46"/>
  <c r="M77" i="46"/>
  <c r="N745" i="46"/>
  <c r="L745" i="46"/>
  <c r="M745" i="46"/>
  <c r="N359" i="46"/>
  <c r="L359" i="46"/>
  <c r="M359" i="46"/>
  <c r="M131" i="46"/>
  <c r="N131" i="46"/>
  <c r="L131" i="46"/>
  <c r="M184" i="46"/>
  <c r="N184" i="46"/>
  <c r="L184" i="46"/>
  <c r="L657" i="46"/>
  <c r="M657" i="46"/>
  <c r="N657" i="46"/>
  <c r="M394" i="46"/>
  <c r="L394" i="46"/>
  <c r="N394" i="46"/>
  <c r="N387" i="46"/>
  <c r="L387" i="46"/>
  <c r="M387" i="46"/>
  <c r="L707" i="46"/>
  <c r="M707" i="46"/>
  <c r="N707" i="46"/>
  <c r="M925" i="46"/>
  <c r="L925" i="46"/>
  <c r="N925" i="46"/>
  <c r="N967" i="46"/>
  <c r="M967" i="46"/>
  <c r="L967" i="46"/>
  <c r="L669" i="46"/>
  <c r="N669" i="46"/>
  <c r="M669" i="46"/>
  <c r="L981" i="46"/>
  <c r="M981" i="46"/>
  <c r="N981" i="46"/>
  <c r="L753" i="46"/>
  <c r="N753" i="46"/>
  <c r="M753" i="46"/>
  <c r="L900" i="46"/>
  <c r="N900" i="46"/>
  <c r="M900" i="46"/>
  <c r="M648" i="46"/>
  <c r="N648" i="46"/>
  <c r="L648" i="46"/>
  <c r="L439" i="46"/>
  <c r="M439" i="46"/>
  <c r="N439" i="46"/>
  <c r="L949" i="46"/>
  <c r="M949" i="46"/>
  <c r="N949" i="46"/>
  <c r="M284" i="46"/>
  <c r="L284" i="46"/>
  <c r="N284" i="46"/>
  <c r="M738" i="46"/>
  <c r="L738" i="46"/>
  <c r="N738" i="46"/>
  <c r="N282" i="46"/>
  <c r="L282" i="46"/>
  <c r="M282" i="46"/>
  <c r="L862" i="46"/>
  <c r="N862" i="46"/>
  <c r="M862" i="46"/>
  <c r="N126" i="46"/>
  <c r="M126" i="46"/>
  <c r="L126" i="46"/>
  <c r="M453" i="46"/>
  <c r="N453" i="46"/>
  <c r="L453" i="46"/>
  <c r="M789" i="46"/>
  <c r="L789" i="46"/>
  <c r="N789" i="46"/>
  <c r="L388" i="46"/>
  <c r="M388" i="46"/>
  <c r="N388" i="46"/>
  <c r="L352" i="46"/>
  <c r="N352" i="46"/>
  <c r="M352" i="46"/>
  <c r="M133" i="46"/>
  <c r="N133" i="46"/>
  <c r="L133" i="46"/>
  <c r="L573" i="46"/>
  <c r="N573" i="46"/>
  <c r="M573" i="46"/>
  <c r="L913" i="46"/>
  <c r="M913" i="46"/>
  <c r="N913" i="46"/>
  <c r="L755" i="46"/>
  <c r="N755" i="46"/>
  <c r="M755" i="46"/>
  <c r="N558" i="46"/>
  <c r="M558" i="46"/>
  <c r="L558" i="46"/>
  <c r="L421" i="46"/>
  <c r="M421" i="46"/>
  <c r="N421" i="46"/>
  <c r="L162" i="46"/>
  <c r="N162" i="46"/>
  <c r="M162" i="46"/>
  <c r="N616" i="46"/>
  <c r="M616" i="46"/>
  <c r="L616" i="46"/>
  <c r="N601" i="46"/>
  <c r="L601" i="46"/>
  <c r="M601" i="46"/>
  <c r="L81" i="46"/>
  <c r="N81" i="46"/>
  <c r="M81" i="46"/>
  <c r="L23" i="46"/>
  <c r="N23" i="46"/>
  <c r="M23" i="46"/>
  <c r="M168" i="46"/>
  <c r="L168" i="46"/>
  <c r="N168" i="46"/>
  <c r="L577" i="46"/>
  <c r="N577" i="46"/>
  <c r="M577" i="46"/>
  <c r="L174" i="46"/>
  <c r="N174" i="46"/>
  <c r="M174" i="46"/>
  <c r="L643" i="46"/>
  <c r="N643" i="46"/>
  <c r="M643" i="46"/>
  <c r="L933" i="46"/>
  <c r="N933" i="46"/>
  <c r="M933" i="46"/>
  <c r="M670" i="46"/>
  <c r="L670" i="46"/>
  <c r="N670" i="46"/>
  <c r="M17" i="46"/>
  <c r="N17" i="46"/>
  <c r="L17" i="46"/>
  <c r="N800" i="46"/>
  <c r="M800" i="46"/>
  <c r="L800" i="46"/>
  <c r="N480" i="46"/>
  <c r="M480" i="46"/>
  <c r="L480" i="46"/>
  <c r="N808" i="46"/>
  <c r="L808" i="46"/>
  <c r="M808" i="46"/>
  <c r="M666" i="46"/>
  <c r="L666" i="46"/>
  <c r="N666" i="46"/>
  <c r="L968" i="46"/>
  <c r="N968" i="46"/>
  <c r="M968" i="46"/>
  <c r="N950" i="46"/>
  <c r="M950" i="46"/>
  <c r="L950" i="46"/>
  <c r="L84" i="46"/>
  <c r="N84" i="46"/>
  <c r="M84" i="46"/>
  <c r="N354" i="46"/>
  <c r="M354" i="46"/>
  <c r="L354" i="46"/>
  <c r="M455" i="46"/>
  <c r="L455" i="46"/>
  <c r="N455" i="46"/>
  <c r="N747" i="46"/>
  <c r="L747" i="46"/>
  <c r="M747" i="46"/>
  <c r="M35" i="46"/>
  <c r="N35" i="46"/>
  <c r="L35" i="46"/>
  <c r="L545" i="46"/>
  <c r="N545" i="46"/>
  <c r="M545" i="46"/>
  <c r="M615" i="46"/>
  <c r="L615" i="46"/>
  <c r="N615" i="46"/>
  <c r="L145" i="46"/>
  <c r="N145" i="46"/>
  <c r="M145" i="46"/>
  <c r="N660" i="46"/>
  <c r="M660" i="46"/>
  <c r="L660" i="46"/>
  <c r="L723" i="46"/>
  <c r="N723" i="46"/>
  <c r="M723" i="46"/>
  <c r="N976" i="46"/>
  <c r="M976" i="46"/>
  <c r="L976" i="46"/>
  <c r="M124" i="46"/>
  <c r="L124" i="46"/>
  <c r="N124" i="46"/>
  <c r="M733" i="46"/>
  <c r="L733" i="46"/>
  <c r="N733" i="46"/>
  <c r="N353" i="46"/>
  <c r="L353" i="46"/>
  <c r="M353" i="46"/>
  <c r="M794" i="46"/>
  <c r="L794" i="46"/>
  <c r="N794" i="46"/>
  <c r="M583" i="46"/>
  <c r="L583" i="46"/>
  <c r="N583" i="46"/>
  <c r="L845" i="46"/>
  <c r="N845" i="46"/>
  <c r="M845" i="46"/>
  <c r="L898" i="46"/>
  <c r="M898" i="46"/>
  <c r="N898" i="46"/>
  <c r="N349" i="46"/>
  <c r="M349" i="46"/>
  <c r="L349" i="46"/>
  <c r="N525" i="46"/>
  <c r="L525" i="46"/>
  <c r="M525" i="46"/>
  <c r="M315" i="46"/>
  <c r="N315" i="46"/>
  <c r="L315" i="46"/>
  <c r="L31" i="46"/>
  <c r="N31" i="46"/>
  <c r="M31" i="46"/>
  <c r="N327" i="46"/>
  <c r="M327" i="46"/>
  <c r="L327" i="46"/>
  <c r="N325" i="46"/>
  <c r="L325" i="46"/>
  <c r="M325" i="46"/>
  <c r="N312" i="46"/>
  <c r="M312" i="46"/>
  <c r="L312" i="46"/>
  <c r="M973" i="46"/>
  <c r="L973" i="46"/>
  <c r="N973" i="46"/>
  <c r="L443" i="46"/>
  <c r="N443" i="46"/>
  <c r="M443" i="46"/>
  <c r="L595" i="46"/>
  <c r="M595" i="46"/>
  <c r="N595" i="46"/>
  <c r="M659" i="46"/>
  <c r="N659" i="46"/>
  <c r="L659" i="46"/>
  <c r="N293" i="46"/>
  <c r="M293" i="46"/>
  <c r="L293" i="46"/>
  <c r="N362" i="46"/>
  <c r="M362" i="46"/>
  <c r="L362" i="46"/>
  <c r="L55" i="46"/>
  <c r="N55" i="46"/>
  <c r="M5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7" authorId="0" shapeId="0" xr:uid="{F67A4FB5-71BB-46E3-BFC4-DBD791013E2D}">
      <text>
        <r>
          <rPr>
            <sz val="9"/>
            <color indexed="81"/>
            <rFont val="MS P ゴシック"/>
            <family val="3"/>
            <charset val="128"/>
          </rPr>
          <t>・文字列操作のみ。ファイルの実体がなくても取得可能。</t>
        </r>
      </text>
    </comment>
    <comment ref="C218" authorId="0" shapeId="0" xr:uid="{0AC9553B-A6CC-4C7A-90C0-EBD1AB299D7B}">
      <text>
        <r>
          <rPr>
            <sz val="9"/>
            <color indexed="81"/>
            <rFont val="MS P ゴシック"/>
            <family val="3"/>
            <charset val="128"/>
          </rPr>
          <t>・文字列操作のみ。ファイルの実体がなくても取得可能。</t>
        </r>
      </text>
    </comment>
    <comment ref="C219"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0"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<sst xmlns="http://schemas.openxmlformats.org/spreadsheetml/2006/main" count="2368" uniqueCount="1084">
  <si>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</si>
  <si>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</si>
  <si>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</si>
  <si>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</si>
  <si>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</si>
  <si>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</si>
  <si>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</si>
  <si>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</si>
  <si>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</si>
  <si>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</si>
  <si>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</si>
  <si>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</si>
  <si>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</si>
  <si>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</si>
  <si>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</si>
  <si>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</si>
  <si>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</si>
  <si>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</si>
  <si>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</si>
  <si>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</si>
  <si>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</si>
  <si>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</si>
  <si>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</si>
  <si>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</si>
  <si>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</si>
  <si>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</si>
  <si>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</si>
  <si>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</si>
  <si>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</si>
  <si>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</si>
  <si>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</si>
  <si>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</si>
  <si>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</si>
  <si>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</si>
  <si>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</si>
  <si>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</si>
  <si>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</si>
  <si>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</si>
  <si>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</si>
  <si>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</si>
  <si>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</si>
  <si>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</si>
  <si>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</si>
  <si>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</si>
  <si>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</si>
  <si>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</si>
  <si>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</si>
  <si>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</si>
  <si>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</si>
  <si>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</si>
  <si>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</si>
  <si>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</si>
  <si>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</si>
  <si>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</si>
  <si>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</si>
  <si>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</si>
  <si>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</si>
  <si>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</si>
  <si>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</si>
  <si>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</si>
  <si>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</si>
  <si>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</si>
  <si>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</si>
  <si>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</si>
  <si>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</si>
  <si>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</si>
  <si>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</si>
  <si>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</si>
  <si>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</si>
  <si>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</si>
  <si>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</si>
  <si>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</si>
  <si>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</si>
  <si>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</si>
  <si>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</si>
  <si>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</si>
  <si>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</si>
  <si>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</si>
  <si>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</si>
  <si>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</si>
  <si>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</si>
  <si>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</si>
  <si>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</si>
  <si>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</si>
  <si>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</si>
  <si>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</si>
  <si>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</si>
  <si>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</si>
  <si>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</si>
  <si>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</si>
  <si>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</si>
  <si>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</si>
  <si>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</si>
  <si>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</si>
  <si>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</si>
  <si>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</si>
  <si>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</si>
  <si>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</si>
  <si>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</si>
  <si>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</si>
  <si>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</si>
  <si>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</si>
  <si>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</si>
  <si>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</si>
  <si>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</si>
  <si>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</si>
  <si>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</si>
  <si>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</si>
  <si>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</si>
  <si>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</si>
  <si>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</si>
  <si>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</si>
  <si>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</si>
  <si>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</si>
  <si>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</si>
  <si>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</si>
  <si>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</si>
  <si>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</si>
  <si>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</si>
  <si>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</si>
  <si>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</si>
  <si>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</si>
  <si>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</si>
  <si>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</si>
  <si>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</si>
  <si>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</si>
  <si>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</si>
  <si>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</si>
  <si>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</si>
  <si>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</si>
  <si>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</si>
  <si>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</si>
  <si>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</si>
  <si>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</si>
  <si>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</si>
  <si>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</si>
  <si>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</si>
  <si>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</si>
  <si>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</si>
  <si>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</si>
  <si>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</si>
  <si>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</si>
  <si>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</si>
  <si>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</si>
  <si>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</si>
  <si>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</si>
  <si>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</si>
  <si>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</si>
  <si>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</si>
  <si>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</si>
  <si>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</si>
  <si>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</si>
  <si>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</si>
  <si>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</si>
  <si>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</si>
  <si>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</si>
  <si>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</si>
  <si>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</si>
  <si>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</si>
  <si>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</si>
  <si>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</si>
  <si>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</si>
  <si>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</si>
  <si>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</si>
  <si>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</si>
  <si>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</si>
  <si>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</si>
  <si>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</si>
  <si>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</si>
  <si>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</si>
  <si>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</si>
  <si>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</si>
  <si>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</si>
  <si>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</si>
  <si>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</si>
  <si>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</si>
  <si>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</si>
  <si>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</si>
  <si>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</si>
  <si>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</si>
  <si>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</si>
  <si>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</si>
  <si>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</si>
  <si>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</si>
  <si>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</si>
  <si>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</si>
  <si>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</si>
  <si>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</si>
  <si>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</si>
  <si>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</si>
  <si>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</si>
  <si>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</si>
  <si>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</si>
  <si>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</si>
  <si>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</si>
  <si>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</si>
  <si>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</si>
  <si>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</si>
  <si>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</si>
  <si>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</si>
  <si>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</si>
  <si>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</si>
  <si>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</si>
  <si>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</si>
  <si>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</si>
  <si>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</si>
  <si>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</si>
  <si>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</si>
  <si>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</si>
  <si>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</si>
  <si>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</si>
  <si>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</si>
  <si>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</si>
  <si>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</si>
  <si>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</si>
  <si>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</si>
  <si>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</si>
  <si>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</si>
  <si>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</si>
  <si>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</si>
  <si>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</si>
  <si>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</si>
  <si>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</si>
  <si>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</si>
  <si>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</si>
  <si>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</si>
  <si>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</si>
  <si>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</si>
  <si>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</si>
  <si>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</si>
  <si>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</si>
  <si>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</si>
  <si>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</si>
  <si>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</si>
  <si>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</si>
  <si>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</si>
  <si>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</si>
  <si>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</si>
  <si>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</si>
  <si>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</si>
  <si>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</si>
  <si>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</si>
  <si>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</si>
  <si>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</si>
  <si>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</si>
  <si>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</si>
  <si>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</si>
  <si>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</si>
  <si>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</si>
  <si>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</si>
  <si>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</si>
  <si>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</si>
  <si>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</si>
  <si>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</si>
  <si>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</si>
  <si>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</si>
  <si>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</si>
  <si>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</si>
  <si>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</si>
  <si>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</si>
  <si>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</si>
  <si>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</si>
  <si>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</si>
  <si>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</si>
  <si>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</si>
  <si>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</si>
  <si>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</si>
  <si>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</si>
  <si>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</si>
  <si>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</si>
  <si>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</si>
  <si>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</si>
  <si>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</si>
  <si>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</si>
  <si>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</si>
  <si>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</si>
  <si>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</si>
  <si>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</si>
  <si>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</si>
  <si>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</si>
  <si>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</si>
  <si>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</si>
  <si>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</si>
  <si>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</si>
  <si>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</si>
  <si>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</si>
  <si>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</si>
  <si>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</si>
  <si>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</si>
  <si>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</si>
  <si>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</si>
  <si>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</si>
  <si>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</si>
  <si>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</si>
  <si>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</si>
  <si>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</si>
  <si>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</si>
  <si>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</si>
  <si>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</si>
  <si>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</si>
  <si>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</si>
  <si>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</si>
  <si>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</si>
  <si>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</si>
  <si>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</si>
  <si>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</si>
  <si>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</si>
  <si>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</si>
  <si>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</si>
  <si>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</si>
  <si>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</si>
  <si>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</si>
  <si>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</si>
  <si>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</si>
  <si>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</si>
  <si>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</si>
  <si>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</si>
  <si>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</si>
  <si>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</si>
  <si>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</si>
  <si>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</si>
  <si>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</si>
  <si>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</si>
  <si>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</si>
  <si>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</si>
  <si>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</si>
  <si>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</si>
  <si>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</si>
  <si>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</si>
  <si>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</si>
  <si>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</si>
  <si>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</si>
  <si>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</si>
  <si>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</si>
  <si>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</si>
  <si>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</si>
  <si>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</si>
  <si>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</si>
  <si>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</si>
  <si>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</si>
  <si>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</si>
  <si>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</si>
  <si>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</si>
  <si>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</si>
  <si>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</si>
  <si>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</si>
  <si>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</si>
  <si>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</si>
  <si>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</si>
  <si>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</si>
  <si>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</si>
  <si>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</si>
  <si>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</si>
  <si>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</si>
  <si>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</si>
  <si>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</si>
  <si>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</si>
  <si>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</si>
  <si>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</si>
  <si>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</si>
  <si>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</si>
  <si>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</si>
  <si>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</si>
  <si>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</si>
  <si>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</si>
  <si>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</si>
  <si>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</si>
  <si>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</si>
  <si>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</si>
  <si>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</si>
  <si>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</si>
  <si>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</si>
  <si>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</si>
  <si>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</si>
  <si>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</si>
  <si>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</si>
  <si>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</si>
  <si>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</si>
  <si>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</si>
  <si>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</si>
  <si>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</si>
  <si>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</si>
  <si>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</si>
  <si>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</si>
  <si>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</si>
  <si>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</si>
  <si>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</si>
  <si>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</si>
  <si>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</si>
  <si>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</si>
  <si>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</si>
  <si>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</si>
  <si>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</si>
  <si>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</si>
  <si>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</si>
  <si>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</si>
  <si>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</si>
  <si>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</si>
  <si>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</si>
  <si>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</si>
  <si>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</si>
  <si>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</si>
  <si>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</si>
  <si>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</si>
  <si>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</si>
  <si>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</si>
  <si>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</si>
  <si>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</si>
  <si>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</si>
  <si>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</si>
  <si>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</si>
  <si>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</si>
  <si>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</si>
  <si>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</si>
  <si>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</si>
  <si>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</si>
  <si>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</si>
  <si>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</si>
  <si>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</si>
  <si>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</si>
  <si>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</si>
  <si>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</si>
  <si>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</si>
  <si>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</si>
  <si>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</si>
  <si>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</si>
  <si>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</si>
  <si>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</si>
  <si>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</si>
  <si>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</si>
  <si>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</si>
  <si>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</si>
  <si>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</si>
  <si>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</si>
  <si>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</si>
  <si>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</si>
  <si>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</si>
  <si>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</si>
  <si>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</si>
  <si>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</si>
  <si>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</si>
  <si>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</si>
  <si>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</si>
  <si>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</si>
  <si>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</si>
  <si>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</si>
  <si>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</si>
  <si>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</si>
  <si>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</si>
  <si>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</si>
  <si>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</si>
  <si>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</si>
  <si>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</si>
  <si>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</si>
  <si>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</si>
  <si>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</si>
  <si>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</si>
  <si>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</si>
  <si>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</si>
  <si>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</si>
  <si>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</si>
  <si>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</si>
  <si>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</si>
  <si>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</si>
  <si>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</si>
  <si>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</si>
  <si>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</si>
  <si>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</si>
  <si>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</si>
  <si>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</si>
  <si>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</si>
  <si>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</si>
  <si>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</si>
  <si>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</si>
  <si>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</si>
  <si>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</si>
  <si>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</si>
  <si>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</si>
  <si>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</si>
  <si>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</si>
  <si>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</si>
  <si>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</si>
  <si>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</si>
  <si>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</si>
  <si>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</si>
  <si>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</si>
  <si>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</si>
  <si>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</si>
  <si>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</si>
  <si>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</si>
  <si>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</si>
  <si>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</si>
  <si>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</si>
  <si>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</si>
  <si>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</si>
  <si>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</si>
  <si>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</si>
  <si>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</si>
  <si>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</si>
  <si>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</si>
  <si>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</si>
  <si>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</si>
  <si>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</si>
  <si>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</si>
  <si>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</si>
  <si>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</si>
  <si>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</si>
  <si>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</si>
  <si>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</si>
  <si>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</si>
  <si>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</si>
  <si>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</si>
  <si>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</si>
  <si>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</si>
  <si>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</si>
  <si>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</si>
  <si>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</si>
  <si>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</si>
  <si>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</si>
  <si>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</si>
  <si>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</si>
  <si>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</si>
  <si>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</si>
  <si>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</si>
  <si>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</si>
  <si>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</si>
  <si>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</si>
  <si>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</si>
  <si>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</si>
  <si>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</si>
  <si>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</si>
  <si>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</si>
  <si>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</si>
  <si>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</si>
  <si>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</si>
  <si>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</si>
  <si>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</si>
  <si>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</si>
  <si>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</si>
  <si>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</si>
  <si>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</si>
  <si>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</si>
  <si>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</si>
  <si>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</si>
  <si>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</si>
  <si>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</si>
  <si>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</si>
  <si>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</si>
  <si>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</si>
  <si>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</si>
  <si>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</si>
  <si>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</si>
  <si>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</si>
  <si>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</si>
  <si>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</si>
  <si>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</si>
  <si>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</si>
  <si>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</si>
  <si>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</si>
  <si>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</si>
  <si>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</si>
  <si>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</si>
  <si>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</si>
  <si>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</si>
  <si>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</si>
  <si>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</si>
  <si>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</si>
  <si>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</si>
  <si>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</si>
  <si>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</si>
  <si>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</si>
  <si>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</si>
  <si>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</si>
  <si>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</si>
  <si>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</si>
  <si>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</si>
  <si>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</si>
  <si>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</si>
  <si>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</si>
  <si>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</si>
  <si>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</si>
  <si>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</si>
  <si>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</si>
  <si>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</si>
  <si>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</si>
  <si>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</si>
  <si>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</si>
  <si>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</si>
  <si>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</si>
  <si>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</si>
  <si>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</si>
  <si>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</si>
  <si>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</si>
  <si>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</si>
  <si>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</si>
  <si>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</si>
  <si>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</si>
  <si>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</si>
  <si>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</si>
  <si>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</si>
  <si>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</si>
  <si>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</si>
  <si>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</si>
  <si>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</si>
  <si>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</si>
  <si>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</si>
  <si>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</si>
  <si>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</si>
  <si>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</si>
  <si>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</si>
  <si>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</si>
  <si>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</si>
  <si>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</si>
  <si>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</si>
  <si>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</si>
  <si>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</si>
  <si>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</si>
  <si>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</si>
  <si>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</si>
  <si>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</si>
  <si>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</si>
  <si>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</si>
  <si>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</si>
  <si>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</si>
  <si>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</si>
  <si>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</si>
  <si>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</si>
  <si>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</si>
  <si>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</si>
  <si>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</si>
  <si>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</si>
  <si>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</si>
  <si>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</si>
  <si>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</si>
  <si>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</si>
  <si>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</si>
  <si>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</si>
  <si>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</si>
  <si>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</si>
  <si>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</si>
  <si>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</si>
  <si>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</si>
  <si>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</si>
  <si>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</si>
  <si>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</si>
  <si>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</si>
  <si>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</si>
  <si>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</si>
  <si>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</si>
  <si>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</si>
  <si>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</si>
  <si>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</si>
  <si>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</si>
  <si>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</si>
  <si>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</si>
  <si>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</si>
  <si>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</si>
  <si>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</si>
  <si>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</si>
  <si>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</si>
  <si>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</si>
  <si>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</si>
  <si>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</si>
  <si>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</si>
  <si>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</si>
  <si>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</si>
  <si>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</si>
  <si>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</si>
  <si>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</si>
  <si>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</si>
  <si>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</si>
  <si>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</si>
  <si>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</si>
  <si>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</si>
  <si>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</si>
  <si>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</si>
  <si>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</si>
  <si>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</si>
  <si>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</si>
  <si>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</si>
  <si>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</si>
  <si>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</si>
  <si>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</si>
  <si>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</si>
  <si>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</si>
  <si>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</si>
  <si>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</si>
  <si>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</si>
  <si>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</si>
  <si>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</si>
  <si>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</si>
  <si>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</si>
  <si>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</si>
  <si>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</si>
  <si>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</si>
  <si>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</si>
  <si>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</si>
  <si>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</si>
  <si>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</si>
  <si>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</si>
  <si>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</si>
  <si>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</si>
  <si>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</si>
  <si>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</si>
  <si>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</si>
  <si>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</si>
  <si>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</si>
  <si>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</si>
  <si>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</si>
  <si>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</si>
  <si>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</si>
  <si>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</si>
  <si>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</si>
  <si>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</si>
  <si>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</si>
  <si>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</si>
  <si>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</si>
  <si>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</si>
  <si>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</si>
  <si>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</si>
  <si>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</si>
  <si>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</si>
  <si>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</si>
  <si>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</si>
  <si>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</si>
  <si>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</si>
  <si>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</si>
  <si>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</si>
  <si>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</si>
  <si>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</si>
  <si>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</si>
  <si>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</si>
  <si>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</si>
  <si>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</si>
  <si>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</si>
  <si>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</si>
  <si>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</si>
  <si>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</si>
  <si>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</si>
  <si>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</si>
  <si>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</si>
  <si>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</si>
  <si>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</si>
  <si>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</si>
  <si>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</si>
  <si>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</si>
  <si>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</si>
  <si>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</si>
  <si>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</si>
  <si>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</si>
  <si>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</si>
  <si>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</si>
  <si>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</si>
  <si>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</si>
  <si>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</si>
  <si>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</si>
  <si>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</si>
  <si>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</si>
  <si>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</si>
  <si>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</si>
  <si>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</si>
  <si>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</si>
  <si>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</si>
  <si>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</si>
  <si>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</si>
  <si>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</si>
  <si>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</si>
  <si>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</si>
  <si>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</si>
  <si>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</si>
  <si>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</si>
  <si>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</si>
  <si>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</si>
  <si>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</si>
  <si>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</si>
  <si>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</si>
  <si>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</si>
  <si>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</si>
  <si>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</si>
  <si>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</si>
  <si>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</si>
  <si>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</si>
  <si>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</si>
  <si>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</si>
  <si>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</si>
  <si>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</si>
  <si>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</si>
  <si>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</si>
  <si>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</si>
  <si>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</si>
  <si>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</si>
  <si>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</si>
  <si>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</si>
  <si>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</si>
  <si>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</si>
  <si>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</si>
  <si>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</si>
  <si>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</si>
  <si>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</si>
  <si>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</si>
  <si>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</si>
  <si>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</si>
  <si>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</si>
  <si>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</si>
  <si>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</si>
  <si>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</si>
  <si>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</si>
  <si>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</si>
  <si>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</si>
  <si>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</si>
  <si>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</si>
  <si>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</si>
  <si>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</si>
  <si>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</si>
  <si>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</si>
  <si>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</si>
  <si>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</si>
  <si>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</si>
  <si>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</si>
  <si>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</si>
  <si>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</si>
  <si>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</si>
  <si>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</si>
  <si>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</si>
  <si>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</si>
  <si>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</si>
  <si>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</si>
  <si>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</si>
  <si>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</si>
  <si>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</si>
  <si>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</si>
  <si>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</si>
  <si>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</si>
  <si>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</si>
  <si>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</si>
  <si>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</si>
  <si>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</si>
  <si>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</si>
  <si>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</si>
  <si>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</si>
  <si>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</si>
  <si>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</si>
  <si>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</si>
  <si>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</si>
  <si>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</si>
  <si>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</si>
  <si>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</si>
  <si>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</si>
  <si>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</si>
  <si>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</si>
  <si>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</si>
  <si>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</si>
  <si>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</si>
  <si>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</si>
  <si>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</si>
  <si>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</si>
  <si>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</si>
  <si>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</si>
  <si>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</si>
  <si>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</si>
  <si>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</si>
  <si>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</si>
  <si>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</si>
  <si>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</si>
  <si>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</si>
  <si>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</si>
  <si>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</si>
  <si>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</si>
  <si>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</si>
  <si>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</si>
  <si>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</si>
  <si>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</si>
  <si>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</si>
  <si>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</si>
  <si>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</si>
  <si>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</si>
  <si>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</si>
  <si>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</si>
  <si>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</si>
  <si>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</si>
  <si>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</si>
  <si>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</si>
  <si>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</si>
  <si>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</si>
  <si>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</si>
  <si>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</si>
  <si>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</si>
  <si>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</si>
  <si>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</si>
  <si>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</si>
  <si>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</si>
  <si>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</si>
  <si>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</si>
  <si>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</si>
  <si>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</si>
  <si>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</si>
  <si>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</si>
  <si>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</si>
  <si>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</si>
  <si>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</si>
  <si>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</si>
  <si>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</si>
  <si>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</si>
  <si>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</si>
  <si>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</si>
  <si>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</si>
  <si>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</si>
  <si>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</si>
  <si>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</si>
  <si>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</si>
  <si>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</si>
  <si>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</si>
  <si>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</si>
  <si>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</si>
  <si>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</si>
  <si>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</si>
  <si>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</si>
  <si>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</si>
  <si>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</si>
  <si>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</si>
  <si>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</si>
  <si>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</si>
  <si>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</si>
  <si>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</si>
  <si>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</si>
  <si>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</si>
  <si>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</si>
  <si>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</si>
  <si>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</si>
  <si>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</si>
  <si>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</si>
  <si>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</si>
  <si>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</si>
  <si>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</si>
  <si>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</si>
  <si>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</si>
  <si>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</si>
  <si>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</si>
  <si>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</si>
  <si>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</si>
  <si>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</si>
  <si>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</si>
  <si>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</si>
  <si>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</si>
  <si>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</si>
  <si>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</si>
  <si>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</si>
  <si>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</si>
  <si>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</si>
  <si>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</si>
  <si>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</si>
  <si>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</si>
  <si>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</si>
  <si>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</si>
  <si>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</si>
  <si>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</si>
  <si>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</si>
  <si>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</si>
  <si>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</si>
  <si>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</si>
  <si>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</si>
  <si>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</si>
  <si>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</si>
  <si>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</si>
  <si>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</si>
  <si>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</si>
  <si>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</si>
  <si>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</si>
  <si>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</si>
  <si>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</si>
  <si>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</si>
  <si>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</si>
  <si>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</si>
  <si>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</si>
  <si>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</si>
  <si>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</si>
  <si>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</si>
  <si>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</si>
  <si>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</si>
  <si>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</si>
  <si>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</si>
  <si>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</si>
  <si>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</si>
  <si>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</si>
  <si>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</si>
  <si>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</si>
  <si>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</si>
  <si>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</si>
  <si>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</si>
  <si>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</si>
  <si>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</si>
  <si>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</si>
  <si>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</si>
  <si>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</si>
  <si>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</si>
  <si>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</si>
  <si>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</si>
  <si>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</si>
  <si>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</si>
  <si>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</si>
  <si>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</si>
  <si>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</si>
  <si>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</si>
  <si>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</si>
  <si>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</si>
  <si>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</si>
  <si>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</si>
  <si>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</si>
  <si>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</si>
  <si>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</si>
  <si>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</si>
  <si>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</si>
  <si>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</si>
  <si>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</si>
  <si>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</si>
  <si>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</si>
  <si>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</si>
  <si>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</si>
  <si>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</si>
  <si>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</si>
  <si>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ｋｋｋｋ</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</si>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</sst>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0">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0" fillId="0" borderId="1" xfId="0" applyNumberFormat="1" applyFont="1" applyBorder="1" applyAlignment="1">
      <alignment horizontal="left" vertical="top"/>
    </xf>
    <xf numFmtId="49" fontId="5" fillId="2" borderId="1" xfId="0" applyNumberFormat="1" applyFont="1" applyFill="1" applyBorder="1" applyAlignment="1">
      <alignment horizontal="centerContinuous" vertical="top"/>
    </xf>
    <xf numFmtId="49" fontId="5" fillId="2" borderId="1" xfId="0" applyNumberFormat="1" applyFont="1" applyFill="1" applyBorder="1" applyAlignment="1">
      <alignment horizontal="center" vertical="top"/>
    </xf>
    <xf numFmtId="0" fontId="6" fillId="3" borderId="2" xfId="0" applyFont="1" applyFill="1" applyBorder="1" applyAlignment="1">
      <alignment horizontal="center" vertical="top"/>
    </xf>
    <xf numFmtId="0" fontId="6" fillId="5" borderId="1" xfId="0" applyFont="1" applyFill="1" applyBorder="1" applyAlignment="1">
      <alignment horizontal="center"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quotePrefix="1" applyFont="1" applyBorder="1" applyAlignment="1">
      <alignment horizontal="center" vertical="top"/>
    </xf>
    <xf numFmtId="0" fontId="6" fillId="0" borderId="0" xfId="0" applyFont="1"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19</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view="pageBreakPreview" zoomScaleNormal="100" zoomScaleSheetLayoutView="100" workbookViewId="0">
      <pane xSplit="2" ySplit="2" topLeftCell="C95" activePane="bottomRight" state="frozen"/>
      <selection pane="topRight" activeCell="L1" sqref="L1"/>
      <selection pane="bottomLeft" activeCell="A2" sqref="A2"/>
      <selection pane="bottomRight" activeCell="C113" sqref="C113"/>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ca="1">IF(H3="",OFFSET(G3,-1,0),OFFSET(G3,-1,0)+1)</f>
        <v>0</v>
      </c>
      <c r="H3" s="1" t="str">
        <f t="shared" ref="H3:H66" si="0">IF(B3="","",B3)</f>
        <v/>
      </c>
    </row>
    <row r="4" spans="1:8" outlineLevel="1">
      <c r="A4" s="2"/>
      <c r="B4" s="2" t="s">
        <v>0</v>
      </c>
      <c r="C4" s="4" t="str">
        <f>"Option Explicit"</f>
        <v>Option Explicit</v>
      </c>
      <c r="D4" s="4" t="str">
        <f>"Option Explicit"</f>
        <v>Option Explicit</v>
      </c>
      <c r="E4" s="5" t="s">
        <v>122</v>
      </c>
      <c r="F4" s="1" t="s">
        <v>122</v>
      </c>
      <c r="G4" s="1">
        <f t="shared" ref="G4:G67" ca="1" si="1">IF(H4="",OFFSET(G4,-1,0),OFFSET(G4,-1,0)+1)</f>
        <v>1</v>
      </c>
      <c r="H4" s="1" t="str">
        <f t="shared" si="0"/>
        <v>変数強制定義</v>
      </c>
    </row>
    <row r="5" spans="1:8" outlineLevel="1">
      <c r="A5" s="2"/>
      <c r="B5" s="2" t="s">
        <v>1</v>
      </c>
      <c r="C5" s="4" t="s">
        <v>423</v>
      </c>
      <c r="D5" s="4" t="s">
        <v>426</v>
      </c>
      <c r="E5" s="5"/>
      <c r="F5" s="1" t="s">
        <v>122</v>
      </c>
      <c r="G5" s="1">
        <f t="shared" ca="1" si="1"/>
        <v>2</v>
      </c>
      <c r="H5" s="1" t="str">
        <f t="shared" si="0"/>
        <v>変数定義①</v>
      </c>
    </row>
    <row r="6" spans="1:8" outlineLevel="1">
      <c r="A6" s="2"/>
      <c r="B6" s="2" t="s">
        <v>2</v>
      </c>
      <c r="C6" s="4" t="s">
        <v>422</v>
      </c>
      <c r="D6" s="4" t="s">
        <v>427</v>
      </c>
      <c r="E6" s="5"/>
      <c r="F6" s="1" t="s">
        <v>122</v>
      </c>
      <c r="G6" s="1">
        <f t="shared" ca="1" si="1"/>
        <v>3</v>
      </c>
      <c r="H6" s="1" t="str">
        <f t="shared" si="0"/>
        <v>変数定義②</v>
      </c>
    </row>
    <row r="7" spans="1:8" outlineLevel="1">
      <c r="A7" s="2"/>
      <c r="B7" s="2" t="s">
        <v>3</v>
      </c>
      <c r="C7" s="4" t="s">
        <v>424</v>
      </c>
      <c r="D7" s="4" t="s">
        <v>428</v>
      </c>
      <c r="E7" s="5"/>
      <c r="F7" s="1" t="s">
        <v>122</v>
      </c>
      <c r="G7" s="1">
        <f t="shared" ca="1" si="1"/>
        <v>4</v>
      </c>
      <c r="H7" s="1" t="str">
        <f t="shared" si="0"/>
        <v>変数定義③</v>
      </c>
    </row>
    <row r="8" spans="1:8" outlineLevel="1">
      <c r="A8" s="2"/>
      <c r="B8" s="2" t="s">
        <v>4</v>
      </c>
      <c r="C8" s="4" t="s">
        <v>425</v>
      </c>
      <c r="D8" s="4" t="s">
        <v>429</v>
      </c>
      <c r="E8" s="5"/>
      <c r="F8" s="1" t="s">
        <v>122</v>
      </c>
      <c r="G8" s="1">
        <f t="shared" ca="1" si="1"/>
        <v>5</v>
      </c>
      <c r="H8" s="1" t="str">
        <f t="shared" si="0"/>
        <v>変数定義④</v>
      </c>
    </row>
    <row r="9" spans="1:8" outlineLevel="1">
      <c r="A9" s="2"/>
      <c r="B9" s="2" t="s">
        <v>5</v>
      </c>
      <c r="C9" s="4" t="str">
        <f>"Dim 配列変数名(最終要素番号)"</f>
        <v>Dim 配列変数名(最終要素番号)</v>
      </c>
      <c r="D9" s="4" t="s">
        <v>413</v>
      </c>
      <c r="E9" s="5" t="s">
        <v>414</v>
      </c>
      <c r="F9" s="1" t="s">
        <v>122</v>
      </c>
      <c r="G9" s="1">
        <f t="shared" ca="1" si="1"/>
        <v>6</v>
      </c>
      <c r="H9" s="1" t="str">
        <f t="shared" si="0"/>
        <v>配列定義</v>
      </c>
    </row>
    <row r="10" spans="1:8" outlineLevel="1">
      <c r="A10" s="2"/>
      <c r="B10" s="2" t="s">
        <v>339</v>
      </c>
      <c r="C10" s="19" t="s">
        <v>398</v>
      </c>
      <c r="D10" s="4" t="s">
        <v>340</v>
      </c>
      <c r="E10" s="5" t="s">
        <v>430</v>
      </c>
      <c r="F10" s="1" t="s">
        <v>122</v>
      </c>
      <c r="G10" s="1">
        <f t="shared" ca="1" si="1"/>
        <v>7</v>
      </c>
      <c r="H10" s="1" t="str">
        <f t="shared" si="0"/>
        <v>変数定義(固定長文字列型)</v>
      </c>
    </row>
    <row r="11" spans="1:8" outlineLevel="1">
      <c r="A11" s="2"/>
      <c r="B11" s="2" t="s">
        <v>6</v>
      </c>
      <c r="C11" s="4" t="s">
        <v>415</v>
      </c>
      <c r="D11" s="4" t="str">
        <f>"Const NUM As Integer = 1"</f>
        <v>Const NUM As Integer = 1</v>
      </c>
      <c r="E11" s="5" t="s">
        <v>122</v>
      </c>
      <c r="F11" s="1" t="s">
        <v>122</v>
      </c>
      <c r="G11" s="1">
        <f t="shared" ca="1" si="1"/>
        <v>8</v>
      </c>
      <c r="H11" s="1" t="str">
        <f t="shared" si="0"/>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ca="1" si="1"/>
        <v>9</v>
      </c>
      <c r="H12" s="1" t="str">
        <f t="shared" si="0"/>
        <v>構造体定義</v>
      </c>
    </row>
    <row r="13" spans="1:8" outlineLevel="1">
      <c r="A13" s="2"/>
      <c r="B13" s="2" t="s">
        <v>142</v>
      </c>
      <c r="C13" s="19" t="s">
        <v>398</v>
      </c>
      <c r="D13" s="4" t="str">
        <f>"Enum E_XXX
    NUM1
    NUM2
End Enum"</f>
        <v>Enum E_XXX
    NUM1
    NUM2
End Enum</v>
      </c>
      <c r="E13" s="5" t="s">
        <v>421</v>
      </c>
      <c r="F13" s="1" t="s">
        <v>122</v>
      </c>
      <c r="G13" s="1">
        <f t="shared" ca="1" si="1"/>
        <v>10</v>
      </c>
      <c r="H13" s="1" t="str">
        <f t="shared" si="0"/>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ca="1" si="1"/>
        <v>11</v>
      </c>
      <c r="H14" s="1" t="str">
        <f t="shared" si="0"/>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ca="1" si="1"/>
        <v>12</v>
      </c>
      <c r="H15" s="1" t="str">
        <f t="shared" si="0"/>
        <v>関数定義</v>
      </c>
    </row>
    <row r="16" spans="1:8" outlineLevel="1">
      <c r="A16" s="2"/>
      <c r="B16" s="2" t="s">
        <v>8</v>
      </c>
      <c r="C16" s="4" t="str">
        <f>"Call FuncA()"</f>
        <v>Call FuncA()</v>
      </c>
      <c r="D16" s="4" t="str">
        <f>"Call Func()"</f>
        <v>Call Func()</v>
      </c>
      <c r="E16" s="5" t="s">
        <v>122</v>
      </c>
      <c r="F16" s="1" t="s">
        <v>122</v>
      </c>
      <c r="G16" s="1">
        <f t="shared" ca="1" si="1"/>
        <v>13</v>
      </c>
      <c r="H16" s="1" t="str">
        <f t="shared" si="0"/>
        <v>関数呼出</v>
      </c>
    </row>
    <row r="17" spans="1:8" outlineLevel="1">
      <c r="A17" s="2"/>
      <c r="B17" s="2" t="s">
        <v>15</v>
      </c>
      <c r="C17" s="4" t="str">
        <f>"'コメント"</f>
        <v>'コメント</v>
      </c>
      <c r="D17" s="4" t="str">
        <f>"'コメント"</f>
        <v>'コメント</v>
      </c>
      <c r="E17" s="5" t="s">
        <v>122</v>
      </c>
      <c r="F17" s="1" t="s">
        <v>122</v>
      </c>
      <c r="G17" s="1">
        <f t="shared" ca="1" si="1"/>
        <v>14</v>
      </c>
      <c r="H17" s="1" t="str">
        <f t="shared" si="0"/>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ca="1" si="1"/>
        <v>15</v>
      </c>
      <c r="H18" s="1" t="str">
        <f t="shared" si="0"/>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ca="1" si="1"/>
        <v>16</v>
      </c>
      <c r="H19" s="1" t="str">
        <f t="shared" si="0"/>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ca="1" si="1"/>
        <v>17</v>
      </c>
      <c r="H20" s="1" t="str">
        <f t="shared" si="0"/>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ca="1" si="1"/>
        <v>18</v>
      </c>
      <c r="H21" s="1" t="str">
        <f t="shared" si="0"/>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ca="1" si="1"/>
        <v>19</v>
      </c>
      <c r="H22" s="1" t="str">
        <f t="shared" si="0"/>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ca="1" si="1"/>
        <v>20</v>
      </c>
      <c r="H23" s="1" t="str">
        <f t="shared" si="0"/>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ca="1" si="1"/>
        <v>21</v>
      </c>
      <c r="H24" s="1" t="str">
        <f t="shared" si="0"/>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ca="1" si="1"/>
        <v>22</v>
      </c>
      <c r="H25" s="1" t="str">
        <f t="shared" si="0"/>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ca="1" si="1"/>
        <v>23</v>
      </c>
      <c r="H26" s="1" t="str">
        <f t="shared" si="0"/>
        <v>with</v>
      </c>
    </row>
    <row r="27" spans="1:8" outlineLevel="1">
      <c r="A27" s="2"/>
      <c r="B27" s="3" t="s">
        <v>11</v>
      </c>
      <c r="C27" s="4" t="str">
        <f>"Exit Sub"</f>
        <v>Exit Sub</v>
      </c>
      <c r="D27" s="4" t="str">
        <f>"Exit (Sub\|Function\|For\|Do)"</f>
        <v>Exit (Sub\|Function\|For\|Do)</v>
      </c>
      <c r="E27" s="5" t="s">
        <v>122</v>
      </c>
      <c r="F27" s="1" t="s">
        <v>122</v>
      </c>
      <c r="G27" s="1">
        <f t="shared" ca="1" si="1"/>
        <v>24</v>
      </c>
      <c r="H27" s="1" t="str">
        <f t="shared" si="0"/>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ca="1" si="1"/>
        <v>25</v>
      </c>
      <c r="H28" s="1" t="str">
        <f t="shared" si="0"/>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ca="1" si="1"/>
        <v>26</v>
      </c>
      <c r="H29" s="1" t="str">
        <f t="shared" si="0"/>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ca="1" si="1"/>
        <v>27</v>
      </c>
      <c r="H30" s="1" t="str">
        <f t="shared" si="0"/>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ca="1" si="1"/>
        <v>28</v>
      </c>
      <c r="H31" s="1" t="str">
        <f t="shared" si="0"/>
        <v>メッセージ出力(WScript.Echo)</v>
      </c>
    </row>
    <row r="32" spans="1:8" outlineLevel="1">
      <c r="A32" s="2"/>
      <c r="B32" s="3" t="s">
        <v>383</v>
      </c>
      <c r="C32" s="4" t="str">
        <f>"Wscript.StdOut.WriteLine ""Hello world"""</f>
        <v>Wscript.StdOut.WriteLine "Hello world"</v>
      </c>
      <c r="D32" s="19" t="s">
        <v>398</v>
      </c>
      <c r="E32" s="5" t="s">
        <v>123</v>
      </c>
      <c r="F32" s="1" t="s">
        <v>122</v>
      </c>
      <c r="G32" s="1">
        <f t="shared" ca="1" si="1"/>
        <v>29</v>
      </c>
      <c r="H32" s="1" t="str">
        <f t="shared" si="0"/>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ca="1" si="1"/>
        <v>30</v>
      </c>
      <c r="H33" s="1" t="str">
        <f t="shared" si="0"/>
        <v>処理継続チェック＆中断処理</v>
      </c>
    </row>
    <row r="34" spans="1:8" outlineLevel="1">
      <c r="A34" s="2"/>
      <c r="B34" s="2" t="s">
        <v>386</v>
      </c>
      <c r="C34" s="19" t="s">
        <v>398</v>
      </c>
      <c r="D34" s="4" t="str">
        <f>"Debug.Assert 条件式"</f>
        <v>Debug.Assert 条件式</v>
      </c>
      <c r="E34" s="5" t="s">
        <v>255</v>
      </c>
      <c r="F34" s="1" t="s">
        <v>122</v>
      </c>
      <c r="G34" s="1">
        <f t="shared" ca="1" si="1"/>
        <v>31</v>
      </c>
      <c r="H34" s="1" t="str">
        <f t="shared" si="0"/>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ca="1" si="1"/>
        <v>32</v>
      </c>
      <c r="H35" s="1" t="str">
        <f t="shared" si="0"/>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ca="1" si="1"/>
        <v>33</v>
      </c>
      <c r="H36" s="1" t="str">
        <f t="shared" si="0"/>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ca="1" si="1"/>
        <v>34</v>
      </c>
      <c r="H37" s="1" t="str">
        <f t="shared" si="0"/>
        <v>連続コマンド実行</v>
      </c>
    </row>
    <row r="38" spans="1:8" outlineLevel="1">
      <c r="A38" s="2"/>
      <c r="B38" s="2" t="s">
        <v>143</v>
      </c>
      <c r="C38" s="19" t="s">
        <v>398</v>
      </c>
      <c r="D38" s="4" t="str">
        <f>"Stop"</f>
        <v>Stop</v>
      </c>
      <c r="E38" s="5" t="s">
        <v>122</v>
      </c>
      <c r="F38" s="1" t="s">
        <v>122</v>
      </c>
      <c r="G38" s="1">
        <f t="shared" ca="1" si="1"/>
        <v>35</v>
      </c>
      <c r="H38" s="1" t="str">
        <f t="shared" si="0"/>
        <v>一時停止</v>
      </c>
    </row>
    <row r="39" spans="1:8" outlineLevel="1">
      <c r="A39" s="2"/>
      <c r="B39" s="3" t="s">
        <v>13</v>
      </c>
      <c r="C39" s="4" t="str">
        <f>"WScript.Quit"</f>
        <v>WScript.Quit</v>
      </c>
      <c r="D39" s="4" t="str">
        <f>"End"</f>
        <v>End</v>
      </c>
      <c r="E39" s="5" t="s">
        <v>122</v>
      </c>
      <c r="F39" s="1" t="s">
        <v>122</v>
      </c>
      <c r="G39" s="1">
        <f t="shared" ca="1" si="1"/>
        <v>36</v>
      </c>
      <c r="H39" s="1" t="str">
        <f t="shared" si="0"/>
        <v>プログラム終了</v>
      </c>
    </row>
    <row r="40" spans="1:8" outlineLevel="1">
      <c r="A40" s="2"/>
      <c r="B40" s="2" t="s">
        <v>722</v>
      </c>
      <c r="C40" s="4" t="s">
        <v>724</v>
      </c>
      <c r="D40" s="19" t="s">
        <v>398</v>
      </c>
      <c r="E40" s="5" t="s">
        <v>723</v>
      </c>
      <c r="F40" s="1" t="s">
        <v>122</v>
      </c>
      <c r="G40" s="1">
        <f t="shared" ca="1" si="1"/>
        <v>37</v>
      </c>
      <c r="H40" s="1" t="str">
        <f t="shared" si="0"/>
        <v>スクリプト引数 取得</v>
      </c>
    </row>
    <row r="41" spans="1:8" outlineLevel="1">
      <c r="A41" s="2"/>
      <c r="B41" s="2" t="s">
        <v>721</v>
      </c>
      <c r="C41" s="4" t="s">
        <v>725</v>
      </c>
      <c r="D41" s="19" t="s">
        <v>398</v>
      </c>
      <c r="E41" s="5" t="s">
        <v>122</v>
      </c>
      <c r="F41" s="1" t="s">
        <v>122</v>
      </c>
      <c r="G41" s="1">
        <f t="shared" ca="1" si="1"/>
        <v>38</v>
      </c>
      <c r="H41" s="1" t="str">
        <f t="shared" si="0"/>
        <v>スクリプト引数の数 取得</v>
      </c>
    </row>
    <row r="42" spans="1:8">
      <c r="A42" s="17" t="s">
        <v>356</v>
      </c>
      <c r="B42" s="7"/>
      <c r="C42" s="7"/>
      <c r="D42" s="7"/>
      <c r="E42" s="18" t="s">
        <v>122</v>
      </c>
      <c r="F42" s="1" t="s">
        <v>122</v>
      </c>
      <c r="G42" s="1">
        <f t="shared" ca="1" si="1"/>
        <v>38</v>
      </c>
      <c r="H42" s="1" t="str">
        <f t="shared" si="0"/>
        <v/>
      </c>
    </row>
    <row r="43" spans="1:8" outlineLevel="1">
      <c r="A43" s="2"/>
      <c r="B43" s="2" t="s">
        <v>62</v>
      </c>
      <c r="C43" s="4" t="str">
        <f>"Replace(文字列変数, ""  "", """")"</f>
        <v>Replace(文字列変数, "  ", "")</v>
      </c>
      <c r="D43" s="4" t="str">
        <f>"Replace(文字列変数, ""  "", """")"</f>
        <v>Replace(文字列変数, "  ", "")</v>
      </c>
      <c r="E43" s="5" t="s">
        <v>122</v>
      </c>
      <c r="F43" s="1" t="s">
        <v>122</v>
      </c>
      <c r="G43" s="1">
        <f t="shared" ca="1" si="1"/>
        <v>39</v>
      </c>
      <c r="H43" s="1" t="str">
        <f t="shared" si="0"/>
        <v>置換</v>
      </c>
    </row>
    <row r="44" spans="1:8" outlineLevel="1">
      <c r="A44" s="2"/>
      <c r="B44" s="2" t="s">
        <v>63</v>
      </c>
      <c r="C44" s="4" t="str">
        <f>"InStr(""abcabc"", ""bc"")"</f>
        <v>InStr("abcabc", "bc")</v>
      </c>
      <c r="D44" s="4" t="str">
        <f>"InStr(""abcabc"", ""bc"")"</f>
        <v>InStr("abcabc", "bc")</v>
      </c>
      <c r="E44" s="5" t="s">
        <v>411</v>
      </c>
      <c r="F44" s="1" t="s">
        <v>122</v>
      </c>
      <c r="G44" s="1">
        <f t="shared" ca="1" si="1"/>
        <v>40</v>
      </c>
      <c r="H44" s="1" t="str">
        <f t="shared" si="0"/>
        <v>文字列検索（前方）</v>
      </c>
    </row>
    <row r="45" spans="1:8" outlineLevel="1">
      <c r="A45" s="2"/>
      <c r="B45" s="2" t="s">
        <v>64</v>
      </c>
      <c r="C45" s="4" t="str">
        <f>"InStrRev(""abcabc"", ""bc"")"</f>
        <v>InStrRev("abcabc", "bc")</v>
      </c>
      <c r="D45" s="4" t="str">
        <f>"InStrRev(""abcabc"", ""bc"")"</f>
        <v>InStrRev("abcabc", "bc")</v>
      </c>
      <c r="E45" s="5" t="s">
        <v>412</v>
      </c>
      <c r="F45" s="1" t="s">
        <v>122</v>
      </c>
      <c r="G45" s="1">
        <f t="shared" ca="1" si="1"/>
        <v>41</v>
      </c>
      <c r="H45" s="1" t="str">
        <f t="shared" si="0"/>
        <v>文字列検索（後方）</v>
      </c>
    </row>
    <row r="46" spans="1:8" outlineLevel="1">
      <c r="A46" s="2"/>
      <c r="B46" s="2" t="s">
        <v>65</v>
      </c>
      <c r="C46" s="4" t="str">
        <f>"Len(""リンゴ"")"</f>
        <v>Len("リンゴ")</v>
      </c>
      <c r="D46" s="4" t="str">
        <f>"Len(""リンゴ"")"</f>
        <v>Len("リンゴ")</v>
      </c>
      <c r="E46" s="5">
        <v>3</v>
      </c>
      <c r="F46" s="1" t="s">
        <v>122</v>
      </c>
      <c r="G46" s="1">
        <f t="shared" ca="1" si="1"/>
        <v>42</v>
      </c>
      <c r="H46" s="1" t="str">
        <f t="shared" si="0"/>
        <v>文字列 長さ（文字数）</v>
      </c>
    </row>
    <row r="47" spans="1:8" outlineLevel="1">
      <c r="A47" s="2"/>
      <c r="B47" s="2" t="s">
        <v>66</v>
      </c>
      <c r="C47" s="4" t="s">
        <v>335</v>
      </c>
      <c r="D47" s="4" t="str">
        <f>"LenB(""リンゴ"")"</f>
        <v>LenB("リンゴ")</v>
      </c>
      <c r="E47" s="5">
        <v>6</v>
      </c>
      <c r="F47" s="1" t="s">
        <v>122</v>
      </c>
      <c r="G47" s="1">
        <f t="shared" ca="1" si="1"/>
        <v>43</v>
      </c>
      <c r="H47" s="1" t="str">
        <f t="shared" si="0"/>
        <v>文字列 長さ（バイト数）</v>
      </c>
    </row>
    <row r="48" spans="1:8" outlineLevel="1">
      <c r="A48" s="2"/>
      <c r="B48" s="2" t="s">
        <v>67</v>
      </c>
      <c r="C48" s="4" t="str">
        <f>"""abcdef"" &amp; ""gh"""</f>
        <v>"abcdef" &amp; "gh"</v>
      </c>
      <c r="D48" s="4" t="str">
        <f>"abcdef &amp; ""gh"""</f>
        <v>abcdef &amp; "gh"</v>
      </c>
      <c r="E48" s="5" t="s">
        <v>122</v>
      </c>
      <c r="F48" s="1" t="s">
        <v>122</v>
      </c>
      <c r="G48" s="1">
        <f t="shared" ca="1" si="1"/>
        <v>44</v>
      </c>
      <c r="H48" s="1" t="str">
        <f t="shared" si="0"/>
        <v>文字列結合</v>
      </c>
    </row>
    <row r="49" spans="1:8" outlineLevel="1">
      <c r="A49" s="2"/>
      <c r="B49" s="2" t="s">
        <v>68</v>
      </c>
      <c r="C49" s="4" t="str">
        <f>"Left(""abcd"", 3)"</f>
        <v>Left("abcd", 3)</v>
      </c>
      <c r="D49" s="4" t="str">
        <f>"Left$(""abcd"", 3)"</f>
        <v>Left$("abcd", 3)</v>
      </c>
      <c r="E49" s="5" t="s">
        <v>289</v>
      </c>
      <c r="F49" s="1" t="s">
        <v>122</v>
      </c>
      <c r="G49" s="1">
        <f t="shared" ca="1" si="1"/>
        <v>45</v>
      </c>
      <c r="H49" s="1" t="str">
        <f t="shared" si="0"/>
        <v>文字列抽出 左</v>
      </c>
    </row>
    <row r="50" spans="1:8" outlineLevel="1">
      <c r="A50" s="2"/>
      <c r="B50" s="2" t="s">
        <v>69</v>
      </c>
      <c r="C50" s="4" t="str">
        <f>"Mid(""abcdefgh"", 3, 2)"</f>
        <v>Mid("abcdefgh", 3, 2)</v>
      </c>
      <c r="D50" s="4" t="str">
        <f>"Mid$(""abcdefgh"", 3, 2)"</f>
        <v>Mid$("abcdefgh", 3, 2)</v>
      </c>
      <c r="E50" s="5" t="s">
        <v>290</v>
      </c>
      <c r="F50" s="1" t="s">
        <v>122</v>
      </c>
      <c r="G50" s="1">
        <f t="shared" ca="1" si="1"/>
        <v>46</v>
      </c>
      <c r="H50" s="1" t="str">
        <f t="shared" si="0"/>
        <v>文字列抽出 中</v>
      </c>
    </row>
    <row r="51" spans="1:8" outlineLevel="1">
      <c r="A51" s="2"/>
      <c r="B51" s="2" t="s">
        <v>70</v>
      </c>
      <c r="C51" s="4" t="str">
        <f>"Right(""abcd"", 2)"</f>
        <v>Right("abcd", 2)</v>
      </c>
      <c r="D51" s="4" t="str">
        <f>"Right$(""abcd"", 2)"</f>
        <v>Right$("abcd", 2)</v>
      </c>
      <c r="E51" s="5" t="s">
        <v>291</v>
      </c>
      <c r="F51" s="1" t="s">
        <v>122</v>
      </c>
      <c r="G51" s="1">
        <f t="shared" ca="1" si="1"/>
        <v>47</v>
      </c>
      <c r="H51" s="1" t="str">
        <f t="shared" si="0"/>
        <v>文字列抽出 右</v>
      </c>
    </row>
    <row r="52" spans="1:8" outlineLevel="1">
      <c r="A52" s="2"/>
      <c r="B52" s="2" t="s">
        <v>332</v>
      </c>
      <c r="C52" s="4" t="s">
        <v>318</v>
      </c>
      <c r="D52" s="4" t="s">
        <v>318</v>
      </c>
      <c r="E52" s="5" t="s">
        <v>321</v>
      </c>
      <c r="F52" s="1" t="s">
        <v>122</v>
      </c>
      <c r="G52" s="1">
        <f t="shared" ca="1" si="1"/>
        <v>48</v>
      </c>
      <c r="H52" s="1" t="str">
        <f t="shared" si="0"/>
        <v>文字列長 取得１</v>
      </c>
    </row>
    <row r="53" spans="1:8" outlineLevel="1">
      <c r="A53" s="2"/>
      <c r="B53" s="2" t="s">
        <v>333</v>
      </c>
      <c r="C53" s="4" t="s">
        <v>319</v>
      </c>
      <c r="D53" s="4" t="s">
        <v>320</v>
      </c>
      <c r="E53" s="5" t="s">
        <v>322</v>
      </c>
      <c r="F53" s="1" t="s">
        <v>122</v>
      </c>
      <c r="G53" s="1">
        <f t="shared" ca="1" si="1"/>
        <v>49</v>
      </c>
      <c r="H53" s="1" t="str">
        <f t="shared" si="0"/>
        <v>文字列長 取得２</v>
      </c>
    </row>
    <row r="54" spans="1:8" outlineLevel="1">
      <c r="A54" s="2"/>
      <c r="B54" s="2" t="s">
        <v>334</v>
      </c>
      <c r="C54" s="4" t="s">
        <v>917</v>
      </c>
      <c r="D54" s="4" t="s">
        <v>317</v>
      </c>
      <c r="E54" s="5" t="s">
        <v>404</v>
      </c>
      <c r="F54" s="1" t="s">
        <v>122</v>
      </c>
      <c r="G54" s="1">
        <f t="shared" ca="1" si="1"/>
        <v>50</v>
      </c>
      <c r="H54" s="1" t="str">
        <f t="shared" si="0"/>
        <v>文字列長 取得３</v>
      </c>
    </row>
    <row r="55" spans="1:8" outlineLevel="1">
      <c r="A55" s="2"/>
      <c r="B55" s="2" t="s">
        <v>71</v>
      </c>
      <c r="C55" s="4" t="str">
        <f>"Asc(文字)"</f>
        <v>Asc(文字)</v>
      </c>
      <c r="D55" s="4" t="str">
        <f>"Asc(文字)"</f>
        <v>Asc(文字)</v>
      </c>
      <c r="E55" s="5" t="s">
        <v>122</v>
      </c>
      <c r="F55" s="1" t="s">
        <v>122</v>
      </c>
      <c r="G55" s="1">
        <f t="shared" ca="1" si="1"/>
        <v>51</v>
      </c>
      <c r="H55" s="1" t="str">
        <f t="shared" si="0"/>
        <v>文字列⇒ASCII 変換</v>
      </c>
    </row>
    <row r="56" spans="1:8" outlineLevel="1">
      <c r="A56" s="2"/>
      <c r="B56" s="2" t="s">
        <v>72</v>
      </c>
      <c r="C56" s="4" t="str">
        <f>"IsNumeric( sStr )"</f>
        <v>IsNumeric( sStr )</v>
      </c>
      <c r="D56" s="4" t="str">
        <f>"IsNumeric( sStr )"</f>
        <v>IsNumeric( sStr )</v>
      </c>
      <c r="E56" s="5" t="s">
        <v>405</v>
      </c>
      <c r="F56" s="1" t="s">
        <v>122</v>
      </c>
      <c r="G56" s="1">
        <f t="shared" ca="1" si="1"/>
        <v>52</v>
      </c>
      <c r="H56" s="1" t="str">
        <f t="shared" si="0"/>
        <v>文字列の数値判定</v>
      </c>
    </row>
    <row r="57" spans="1:8" outlineLevel="1">
      <c r="A57" s="2"/>
      <c r="B57" s="2" t="s">
        <v>73</v>
      </c>
      <c r="C57" s="4" t="str">
        <f>"Chr(ASCIIコード)"</f>
        <v>Chr(ASCIIコード)</v>
      </c>
      <c r="D57" s="4" t="str">
        <f>"Chr(ASCIIコード)"</f>
        <v>Chr(ASCIIコード)</v>
      </c>
      <c r="E57" s="5" t="s">
        <v>406</v>
      </c>
      <c r="F57" s="1" t="s">
        <v>122</v>
      </c>
      <c r="G57" s="1">
        <f t="shared" ca="1" si="1"/>
        <v>53</v>
      </c>
      <c r="H57" s="1" t="str">
        <f t="shared" si="0"/>
        <v>ASCII⇒文字列 変換</v>
      </c>
    </row>
    <row r="58" spans="1:8" outlineLevel="1">
      <c r="A58" s="2"/>
      <c r="B58" s="2" t="s">
        <v>74</v>
      </c>
      <c r="C58" s="4" t="str">
        <f>"""a"" &amp; String(4, ""b"")"</f>
        <v>"a" &amp; String(4, "b")</v>
      </c>
      <c r="D58" s="4" t="str">
        <f>"""a"" &amp; String(4, ""b"")"</f>
        <v>"a" &amp; String(4, "b")</v>
      </c>
      <c r="E58" s="5" t="s">
        <v>292</v>
      </c>
      <c r="F58" s="1" t="s">
        <v>122</v>
      </c>
      <c r="G58" s="1">
        <f t="shared" ca="1" si="1"/>
        <v>54</v>
      </c>
      <c r="H58" s="1" t="str">
        <f t="shared" si="0"/>
        <v>文字列繰り返し</v>
      </c>
    </row>
    <row r="59" spans="1:8" outlineLevel="1">
      <c r="A59" s="2"/>
      <c r="B59" s="2" t="s">
        <v>75</v>
      </c>
      <c r="C59" s="4" t="str">
        <f>"UCase(""aaa"")"</f>
        <v>UCase("aaa")</v>
      </c>
      <c r="D59" s="4" t="str">
        <f>"UCase(""aaa"")"</f>
        <v>UCase("aaa")</v>
      </c>
      <c r="E59" s="5" t="s">
        <v>122</v>
      </c>
      <c r="F59" s="1" t="s">
        <v>122</v>
      </c>
      <c r="G59" s="1">
        <f t="shared" ca="1" si="1"/>
        <v>55</v>
      </c>
      <c r="H59" s="1" t="str">
        <f t="shared" si="0"/>
        <v>大文字化</v>
      </c>
    </row>
    <row r="60" spans="1:8" outlineLevel="1">
      <c r="A60" s="2"/>
      <c r="B60" s="2" t="s">
        <v>76</v>
      </c>
      <c r="C60" s="4" t="str">
        <f>"LCase(""AAA"")"</f>
        <v>LCase("AAA")</v>
      </c>
      <c r="D60" s="4" t="str">
        <f>"LCase(""AAA"")"</f>
        <v>LCase("AAA")</v>
      </c>
      <c r="E60" s="5" t="s">
        <v>122</v>
      </c>
      <c r="F60" s="1" t="s">
        <v>122</v>
      </c>
      <c r="G60" s="1">
        <f t="shared" ca="1" si="1"/>
        <v>56</v>
      </c>
      <c r="H60" s="1" t="str">
        <f t="shared" si="0"/>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ca="1" si="1"/>
        <v>57</v>
      </c>
      <c r="H61" s="1" t="str">
        <f t="shared" si="0"/>
        <v>配列再定義</v>
      </c>
    </row>
    <row r="62" spans="1:8" outlineLevel="1">
      <c r="A62" s="2"/>
      <c r="B62" s="2" t="s">
        <v>78</v>
      </c>
      <c r="C62" s="4" t="str">
        <f>"UBound(配列名)"</f>
        <v>UBound(配列名)</v>
      </c>
      <c r="D62" s="4" t="str">
        <f>"UBound(配列名)"</f>
        <v>UBound(配列名)</v>
      </c>
      <c r="E62" s="5" t="s">
        <v>293</v>
      </c>
      <c r="F62" s="1" t="s">
        <v>122</v>
      </c>
      <c r="G62" s="1">
        <f t="shared" ca="1" si="1"/>
        <v>58</v>
      </c>
      <c r="H62" s="1" t="str">
        <f t="shared" si="0"/>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ca="1" si="1"/>
        <v>59</v>
      </c>
      <c r="H63" s="1" t="str">
        <f t="shared" si="0"/>
        <v>要素数０（未初期化）/要素数１配列判定</v>
      </c>
    </row>
    <row r="64" spans="1:8" outlineLevel="1">
      <c r="A64" s="2"/>
      <c r="B64" s="2" t="s">
        <v>80</v>
      </c>
      <c r="C64" s="4" t="str">
        <f>"Join(配列, "","")"</f>
        <v>Join(配列, ",")</v>
      </c>
      <c r="D64" s="4" t="str">
        <f>"Join(配列, "","")"</f>
        <v>Join(配列, ",")</v>
      </c>
      <c r="E64" s="5" t="s">
        <v>122</v>
      </c>
      <c r="F64" s="1" t="s">
        <v>122</v>
      </c>
      <c r="G64" s="1">
        <f t="shared" ca="1" si="1"/>
        <v>60</v>
      </c>
      <c r="H64" s="1" t="str">
        <f t="shared" si="0"/>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ca="1" si="1"/>
        <v>61</v>
      </c>
      <c r="H65" s="1" t="str">
        <f t="shared" si="0"/>
        <v>配列 分割</v>
      </c>
    </row>
    <row r="66" spans="1:8" outlineLevel="1">
      <c r="A66" s="2"/>
      <c r="B66" s="2" t="s">
        <v>82</v>
      </c>
      <c r="C66" s="4" t="str">
        <f>"TypeName(""Test"")"</f>
        <v>TypeName("Test")</v>
      </c>
      <c r="D66" s="4" t="str">
        <f>"TypeName(""Test"")"</f>
        <v>TypeName("Test")</v>
      </c>
      <c r="E66" s="5" t="s">
        <v>294</v>
      </c>
      <c r="F66" s="1" t="s">
        <v>122</v>
      </c>
      <c r="G66" s="1">
        <f t="shared" ca="1" si="1"/>
        <v>62</v>
      </c>
      <c r="H66" s="1" t="str">
        <f t="shared" si="0"/>
        <v>型取得（文字列）</v>
      </c>
    </row>
    <row r="67" spans="1:8" outlineLevel="1">
      <c r="A67" s="2"/>
      <c r="B67" s="2" t="s">
        <v>83</v>
      </c>
      <c r="C67" s="4" t="str">
        <f>"VarType(""Test"")"</f>
        <v>VarType("Test")</v>
      </c>
      <c r="D67" s="4" t="str">
        <f>"VarType(""Test"")"</f>
        <v>VarType("Test")</v>
      </c>
      <c r="E67" s="8" t="s">
        <v>407</v>
      </c>
      <c r="F67" s="1" t="s">
        <v>122</v>
      </c>
      <c r="G67" s="1">
        <f t="shared" ca="1" si="1"/>
        <v>63</v>
      </c>
      <c r="H67" s="1" t="str">
        <f t="shared" ref="H67:H131" si="2">IF(B67="","",B67)</f>
        <v>型取得（値）</v>
      </c>
    </row>
    <row r="68" spans="1:8" outlineLevel="1">
      <c r="A68" s="2"/>
      <c r="B68" s="2" t="s">
        <v>84</v>
      </c>
      <c r="C68" s="4" t="str">
        <f>"Hex(734)"</f>
        <v>Hex(734)</v>
      </c>
      <c r="D68" s="4" t="str">
        <f>"文字列変数 = Hex(734)"</f>
        <v>文字列変数 = Hex(734)</v>
      </c>
      <c r="E68" s="5" t="s">
        <v>122</v>
      </c>
      <c r="F68" s="1" t="s">
        <v>122</v>
      </c>
      <c r="G68" s="1">
        <f t="shared" ref="G68:G131" ca="1" si="3">IF(H68="",OFFSET(G68,-1,0),OFFSET(G68,-1,0)+1)</f>
        <v>64</v>
      </c>
      <c r="H68" s="1" t="str">
        <f t="shared" si="2"/>
        <v>10⇒16進数変換</v>
      </c>
    </row>
    <row r="69" spans="1:8" outlineLevel="1">
      <c r="A69" s="2"/>
      <c r="B69" s="2" t="s">
        <v>85</v>
      </c>
      <c r="C69" s="4" t="str">
        <f>"CLng(""&amp;H"" &amp; ""FA"")"</f>
        <v>CLng("&amp;H" &amp; "FA")</v>
      </c>
      <c r="D69" s="4" t="s">
        <v>416</v>
      </c>
      <c r="E69" s="5" t="s">
        <v>122</v>
      </c>
      <c r="F69" s="1" t="s">
        <v>122</v>
      </c>
      <c r="G69" s="1">
        <f t="shared" ca="1" si="3"/>
        <v>65</v>
      </c>
      <c r="H69" s="1" t="str">
        <f t="shared" si="2"/>
        <v>16⇒10進数変換</v>
      </c>
    </row>
    <row r="70" spans="1:8" outlineLevel="1">
      <c r="A70" s="2"/>
      <c r="B70" s="2" t="s">
        <v>86</v>
      </c>
      <c r="C70" s="4" t="str">
        <f>"&amp;HFFF0"</f>
        <v>&amp;HFFF0</v>
      </c>
      <c r="D70" s="4" t="str">
        <f>"&amp;HFFF0"</f>
        <v>&amp;HFFF0</v>
      </c>
      <c r="E70" s="5" t="s">
        <v>122</v>
      </c>
      <c r="F70" s="1" t="s">
        <v>122</v>
      </c>
      <c r="G70" s="1">
        <f t="shared" ca="1" si="3"/>
        <v>66</v>
      </c>
      <c r="H70" s="1" t="str">
        <f t="shared" si="2"/>
        <v>符号つき16進数表現</v>
      </c>
    </row>
    <row r="71" spans="1:8" outlineLevel="1">
      <c r="A71" s="2"/>
      <c r="B71" s="2" t="s">
        <v>87</v>
      </c>
      <c r="C71" s="4" t="str">
        <f>"&amp;HFFF0&amp;"</f>
        <v>&amp;HFFF0&amp;</v>
      </c>
      <c r="D71" s="4" t="str">
        <f>"&amp;HFFF0&amp;"</f>
        <v>&amp;HFFF0&amp;</v>
      </c>
      <c r="E71" s="5" t="s">
        <v>122</v>
      </c>
      <c r="F71" s="1" t="s">
        <v>122</v>
      </c>
      <c r="G71" s="1">
        <f t="shared" ca="1" si="3"/>
        <v>67</v>
      </c>
      <c r="H71" s="1" t="str">
        <f t="shared" si="2"/>
        <v>符号なし16進数表現</v>
      </c>
    </row>
    <row r="72" spans="1:8" outlineLevel="1">
      <c r="A72" s="2"/>
      <c r="B72" s="2" t="s">
        <v>88</v>
      </c>
      <c r="C72" s="4" t="str">
        <f>"CStr(234.5)"</f>
        <v>CStr(234.5)</v>
      </c>
      <c r="D72" s="4" t="str">
        <f>"Val(文字列式)"</f>
        <v>Val(文字列式)</v>
      </c>
      <c r="E72" s="5" t="s">
        <v>135</v>
      </c>
      <c r="F72" s="1" t="s">
        <v>122</v>
      </c>
      <c r="G72" s="1">
        <f t="shared" ca="1" si="3"/>
        <v>68</v>
      </c>
      <c r="H72" s="1" t="str">
        <f t="shared" si="2"/>
        <v>数値⇒文字列 変換</v>
      </c>
    </row>
    <row r="73" spans="1:8" outlineLevel="1">
      <c r="A73" s="2"/>
      <c r="B73" s="2" t="s">
        <v>89</v>
      </c>
      <c r="C73" s="4" t="str">
        <f>"CDbl(""234.5"")"</f>
        <v>CDbl("234.5")</v>
      </c>
      <c r="D73" s="4" t="str">
        <f>"Str(数値)"</f>
        <v>Str(数値)</v>
      </c>
      <c r="E73" s="5">
        <v>234.5</v>
      </c>
      <c r="F73" s="1" t="s">
        <v>122</v>
      </c>
      <c r="G73" s="1">
        <f t="shared" ca="1" si="3"/>
        <v>69</v>
      </c>
      <c r="H73" s="1" t="str">
        <f t="shared" si="2"/>
        <v>文字列⇒数値 変換①</v>
      </c>
    </row>
    <row r="74" spans="1:8" outlineLevel="1">
      <c r="A74" s="2"/>
      <c r="B74" s="2" t="s">
        <v>90</v>
      </c>
      <c r="C74" s="4" t="str">
        <f>"CLng(""234.5"")"</f>
        <v>CLng("234.5")</v>
      </c>
      <c r="D74" s="4" t="str">
        <f>"Str(数値)"</f>
        <v>Str(数値)</v>
      </c>
      <c r="E74" s="5">
        <v>234</v>
      </c>
      <c r="F74" s="1" t="s">
        <v>122</v>
      </c>
      <c r="G74" s="1">
        <f t="shared" ca="1" si="3"/>
        <v>70</v>
      </c>
      <c r="H74" s="1" t="str">
        <f t="shared" si="2"/>
        <v>文字列⇒数値 変換②</v>
      </c>
    </row>
    <row r="75" spans="1:8" outlineLevel="1">
      <c r="A75" s="2"/>
      <c r="B75" s="2" t="s">
        <v>91</v>
      </c>
      <c r="C75" s="4" t="str">
        <f>"vbNewLine"</f>
        <v>vbNewLine</v>
      </c>
      <c r="D75" s="4" t="s">
        <v>408</v>
      </c>
      <c r="E75" s="5" t="s">
        <v>136</v>
      </c>
      <c r="F75" s="1" t="s">
        <v>122</v>
      </c>
      <c r="G75" s="1">
        <f t="shared" ca="1" si="3"/>
        <v>71</v>
      </c>
      <c r="H75" s="1" t="str">
        <f t="shared" si="2"/>
        <v>改行</v>
      </c>
    </row>
    <row r="76" spans="1:8" outlineLevel="1">
      <c r="A76" s="2"/>
      <c r="B76" s="2" t="s">
        <v>92</v>
      </c>
      <c r="C76" s="4" t="str">
        <f>"Fix( 99.224 )"</f>
        <v>Fix( 99.224 )</v>
      </c>
      <c r="D76" s="4" t="str">
        <f>"Fix( 99.224 )"</f>
        <v>Fix( 99.224 )</v>
      </c>
      <c r="E76" s="5">
        <v>99</v>
      </c>
      <c r="F76" s="1" t="s">
        <v>122</v>
      </c>
      <c r="G76" s="1">
        <f t="shared" ca="1" si="3"/>
        <v>72</v>
      </c>
      <c r="H76" s="1" t="str">
        <f t="shared" si="2"/>
        <v>少数 正数 切り捨て①</v>
      </c>
    </row>
    <row r="77" spans="1:8" outlineLevel="1">
      <c r="A77" s="2"/>
      <c r="B77" s="2" t="s">
        <v>93</v>
      </c>
      <c r="C77" s="4" t="str">
        <f>"Int( 99.224 )"</f>
        <v>Int( 99.224 )</v>
      </c>
      <c r="D77" s="4" t="str">
        <f>"Int( 99.224 )"</f>
        <v>Int( 99.224 )</v>
      </c>
      <c r="E77" s="5">
        <v>99</v>
      </c>
      <c r="F77" s="1" t="s">
        <v>122</v>
      </c>
      <c r="G77" s="1">
        <f t="shared" ca="1" si="3"/>
        <v>73</v>
      </c>
      <c r="H77" s="1" t="str">
        <f t="shared" si="2"/>
        <v>少数 正数 切り捨て②</v>
      </c>
    </row>
    <row r="78" spans="1:8" outlineLevel="1">
      <c r="A78" s="2"/>
      <c r="B78" s="2" t="s">
        <v>94</v>
      </c>
      <c r="C78" s="4" t="str">
        <f>"Fix( -99.224 )"</f>
        <v>Fix( -99.224 )</v>
      </c>
      <c r="D78" s="4" t="str">
        <f>"Fix( -99.224 )"</f>
        <v>Fix( -99.224 )</v>
      </c>
      <c r="E78" s="5" t="s">
        <v>131</v>
      </c>
      <c r="F78" s="1" t="s">
        <v>122</v>
      </c>
      <c r="G78" s="1">
        <f t="shared" ca="1" si="3"/>
        <v>74</v>
      </c>
      <c r="H78" s="1" t="str">
        <f t="shared" si="2"/>
        <v>少数 負数 切り捨て①</v>
      </c>
    </row>
    <row r="79" spans="1:8" outlineLevel="1">
      <c r="A79" s="2"/>
      <c r="B79" s="2" t="s">
        <v>95</v>
      </c>
      <c r="C79" s="4" t="str">
        <f>"Int( -99.224 )"</f>
        <v>Int( -99.224 )</v>
      </c>
      <c r="D79" s="4" t="str">
        <f>"Int( -99.224 )"</f>
        <v>Int( -99.224 )</v>
      </c>
      <c r="E79" s="5" t="s">
        <v>132</v>
      </c>
      <c r="F79" s="1" t="s">
        <v>122</v>
      </c>
      <c r="G79" s="1">
        <f t="shared" ca="1" si="3"/>
        <v>75</v>
      </c>
      <c r="H79" s="1" t="str">
        <f t="shared" si="2"/>
        <v>少数 負数 切り捨て②</v>
      </c>
    </row>
    <row r="80" spans="1:8" outlineLevel="1">
      <c r="A80" s="2"/>
      <c r="B80" s="2" t="s">
        <v>96</v>
      </c>
      <c r="C80" s="4" t="str">
        <f>"Round( 99.555, 0 )"</f>
        <v>Round( 99.555, 0 )</v>
      </c>
      <c r="D80" s="4" t="str">
        <f>"Round( 99.555, 0 )"</f>
        <v>Round( 99.555, 0 )</v>
      </c>
      <c r="E80" s="5">
        <v>100</v>
      </c>
      <c r="F80" s="1" t="s">
        <v>122</v>
      </c>
      <c r="G80" s="1">
        <f t="shared" ca="1" si="3"/>
        <v>76</v>
      </c>
      <c r="H80" s="1" t="str">
        <f t="shared" si="2"/>
        <v>少数 正数 四捨五入（第一位）</v>
      </c>
    </row>
    <row r="81" spans="1:8" outlineLevel="1">
      <c r="A81" s="2"/>
      <c r="B81" s="2" t="s">
        <v>97</v>
      </c>
      <c r="C81" s="4" t="str">
        <f>"Round( 99.555, 1 )"</f>
        <v>Round( 99.555, 1 )</v>
      </c>
      <c r="D81" s="4" t="str">
        <f>"Round( 99.555, 1 )"</f>
        <v>Round( 99.555, 1 )</v>
      </c>
      <c r="E81" s="5">
        <v>99.6</v>
      </c>
      <c r="F81" s="1" t="s">
        <v>122</v>
      </c>
      <c r="G81" s="1">
        <f t="shared" ca="1" si="3"/>
        <v>77</v>
      </c>
      <c r="H81" s="1" t="str">
        <f t="shared" si="2"/>
        <v>少数 正数 四捨五入（第二位）</v>
      </c>
    </row>
    <row r="82" spans="1:8" outlineLevel="1">
      <c r="A82" s="2"/>
      <c r="B82" s="2" t="s">
        <v>98</v>
      </c>
      <c r="C82" s="4" t="str">
        <f>"Round( 99.555, 2 )"</f>
        <v>Round( 99.555, 2 )</v>
      </c>
      <c r="D82" s="4" t="str">
        <f>"Round( 99.555, 2 )"</f>
        <v>Round( 99.555, 2 )</v>
      </c>
      <c r="E82" s="5">
        <v>99.56</v>
      </c>
      <c r="F82" s="1" t="s">
        <v>122</v>
      </c>
      <c r="G82" s="1">
        <f t="shared" ca="1" si="3"/>
        <v>78</v>
      </c>
      <c r="H82" s="1" t="str">
        <f t="shared" si="2"/>
        <v>少数 正数 四捨五入（第三位）</v>
      </c>
    </row>
    <row r="83" spans="1:8" outlineLevel="1">
      <c r="A83" s="2"/>
      <c r="B83" s="2" t="s">
        <v>99</v>
      </c>
      <c r="C83" s="4" t="str">
        <f>"Round( -99.555, 0 )"</f>
        <v>Round( -99.555, 0 )</v>
      </c>
      <c r="D83" s="4" t="str">
        <f>"Round( -99.555, 0 )"</f>
        <v>Round( -99.555, 0 )</v>
      </c>
      <c r="E83" s="5">
        <v>-100</v>
      </c>
      <c r="F83" s="1" t="s">
        <v>122</v>
      </c>
      <c r="G83" s="1">
        <f t="shared" ca="1" si="3"/>
        <v>79</v>
      </c>
      <c r="H83" s="1" t="str">
        <f t="shared" si="2"/>
        <v>少数 負数 四捨五入（第一位）</v>
      </c>
    </row>
    <row r="84" spans="1:8" outlineLevel="1">
      <c r="A84" s="2"/>
      <c r="B84" s="2" t="s">
        <v>100</v>
      </c>
      <c r="C84" s="4" t="str">
        <f>"Round( -99.555, 1 )"</f>
        <v>Round( -99.555, 1 )</v>
      </c>
      <c r="D84" s="4" t="str">
        <f>"Round( -99.555, 1 )"</f>
        <v>Round( -99.555, 1 )</v>
      </c>
      <c r="E84" s="5">
        <v>-99.6</v>
      </c>
      <c r="F84" s="1" t="s">
        <v>122</v>
      </c>
      <c r="G84" s="1">
        <f t="shared" ca="1" si="3"/>
        <v>80</v>
      </c>
      <c r="H84" s="1" t="str">
        <f t="shared" si="2"/>
        <v>少数 負数 四捨五入（第二位）</v>
      </c>
    </row>
    <row r="85" spans="1:8" outlineLevel="1">
      <c r="A85" s="2"/>
      <c r="B85" s="2" t="s">
        <v>101</v>
      </c>
      <c r="C85" s="4" t="str">
        <f>"Round( -99.555, 2 )"</f>
        <v>Round( -99.555, 2 )</v>
      </c>
      <c r="D85" s="4" t="str">
        <f>"Round( -99.555, 2 )"</f>
        <v>Round( -99.555, 2 )</v>
      </c>
      <c r="E85" s="5">
        <v>-99.56</v>
      </c>
      <c r="F85" s="1" t="s">
        <v>122</v>
      </c>
      <c r="G85" s="1">
        <f t="shared" ca="1" si="3"/>
        <v>81</v>
      </c>
      <c r="H85" s="1" t="str">
        <f t="shared" si="2"/>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ca="1" si="3"/>
        <v>82</v>
      </c>
      <c r="H86" s="1" t="str">
        <f t="shared" si="2"/>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ca="1" si="3"/>
        <v>83</v>
      </c>
      <c r="H87" s="1" t="str">
        <f t="shared" si="2"/>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ca="1" si="3"/>
        <v>84</v>
      </c>
      <c r="H88" s="1" t="str">
        <f t="shared" si="2"/>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ca="1" si="3"/>
        <v>85</v>
      </c>
      <c r="H89" s="1" t="str">
        <f t="shared" si="2"/>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ca="1" si="3"/>
        <v>86</v>
      </c>
      <c r="H90" s="1" t="str">
        <f t="shared" si="2"/>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ca="1" si="3"/>
        <v>87</v>
      </c>
      <c r="H91" s="1" t="str">
        <f t="shared" si="2"/>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ca="1" si="3"/>
        <v>88</v>
      </c>
      <c r="H92" s="1" t="str">
        <f t="shared" si="2"/>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ca="1" si="3"/>
        <v>89</v>
      </c>
      <c r="H93" s="1" t="str">
        <f t="shared" si="2"/>
        <v>少数 負数 切り下げ（第二位）</v>
      </c>
    </row>
    <row r="94" spans="1:8" outlineLevel="1">
      <c r="A94" s="2"/>
      <c r="B94" s="2" t="s">
        <v>697</v>
      </c>
      <c r="C94" s="4" t="s">
        <v>695</v>
      </c>
      <c r="D94" s="4" t="s">
        <v>700</v>
      </c>
      <c r="E94" s="5" t="s">
        <v>694</v>
      </c>
      <c r="F94" s="1" t="s">
        <v>122</v>
      </c>
      <c r="G94" s="1">
        <f t="shared" ca="1" si="3"/>
        <v>90</v>
      </c>
      <c r="H94" s="1" t="str">
        <f t="shared" si="2"/>
        <v>文字列表示形式(日付)</v>
      </c>
    </row>
    <row r="95" spans="1:8" outlineLevel="1">
      <c r="A95" s="2"/>
      <c r="B95" s="2" t="s">
        <v>696</v>
      </c>
      <c r="C95" s="4" t="s">
        <v>701</v>
      </c>
      <c r="D95" s="4" t="s">
        <v>703</v>
      </c>
      <c r="E95" s="5" t="s">
        <v>702</v>
      </c>
      <c r="F95" s="1" t="s">
        <v>122</v>
      </c>
      <c r="G95" s="1">
        <f t="shared" ca="1" si="3"/>
        <v>91</v>
      </c>
      <c r="H95" s="1" t="str">
        <f t="shared" si="2"/>
        <v>文字列表示形式(数値)</v>
      </c>
    </row>
    <row r="96" spans="1:8" outlineLevel="1">
      <c r="A96" s="2"/>
      <c r="B96" s="2" t="s">
        <v>699</v>
      </c>
      <c r="C96" s="4" t="s">
        <v>706</v>
      </c>
      <c r="D96" s="30" t="s">
        <v>704</v>
      </c>
      <c r="E96" s="5" t="s">
        <v>705</v>
      </c>
      <c r="F96" s="1" t="s">
        <v>122</v>
      </c>
      <c r="G96" s="1">
        <f t="shared" ca="1" si="3"/>
        <v>92</v>
      </c>
      <c r="H96" s="1" t="str">
        <f t="shared" si="2"/>
        <v>文字列表示形式(割合)</v>
      </c>
    </row>
    <row r="97" spans="1:8" outlineLevel="1">
      <c r="A97" s="2"/>
      <c r="B97" s="2" t="s">
        <v>698</v>
      </c>
      <c r="C97" s="9" t="s">
        <v>708</v>
      </c>
      <c r="D97" s="29" t="s">
        <v>707</v>
      </c>
      <c r="E97" s="5"/>
      <c r="F97" s="1" t="s">
        <v>122</v>
      </c>
      <c r="G97" s="1">
        <f t="shared" ca="1" si="3"/>
        <v>93</v>
      </c>
      <c r="H97" s="1" t="str">
        <f t="shared" si="2"/>
        <v>文字列表示形式(通貨)</v>
      </c>
    </row>
    <row r="98" spans="1:8">
      <c r="A98" s="17" t="s">
        <v>346</v>
      </c>
      <c r="B98" s="7"/>
      <c r="C98" s="7"/>
      <c r="D98" s="7"/>
      <c r="E98" s="18" t="s">
        <v>122</v>
      </c>
      <c r="F98" s="1" t="s">
        <v>122</v>
      </c>
      <c r="G98" s="1">
        <f t="shared" ca="1" si="3"/>
        <v>93</v>
      </c>
      <c r="H98" s="1" t="str">
        <f t="shared" si="2"/>
        <v/>
      </c>
    </row>
    <row r="99" spans="1:8" outlineLevel="1">
      <c r="A99" s="2"/>
      <c r="B99" s="2" t="s">
        <v>30</v>
      </c>
      <c r="C99" s="4" t="s">
        <v>403</v>
      </c>
      <c r="D99" s="4" t="str">
        <f>"On Error Resume Next"</f>
        <v>On Error Resume Next</v>
      </c>
      <c r="E99" s="5" t="s">
        <v>122</v>
      </c>
      <c r="F99" s="1" t="s">
        <v>122</v>
      </c>
      <c r="G99" s="1">
        <f t="shared" ca="1" si="3"/>
        <v>94</v>
      </c>
      <c r="H99" s="1" t="str">
        <f t="shared" si="2"/>
        <v>エラー設定</v>
      </c>
    </row>
    <row r="100" spans="1:8" outlineLevel="1">
      <c r="A100" s="2"/>
      <c r="B100" s="2" t="s">
        <v>31</v>
      </c>
      <c r="C100" s="4" t="str">
        <f>"On Error Goto 0"</f>
        <v>On Error Goto 0</v>
      </c>
      <c r="D100" s="4" t="str">
        <f>"On Error Goto 0"</f>
        <v>On Error Goto 0</v>
      </c>
      <c r="E100" s="5" t="s">
        <v>122</v>
      </c>
      <c r="F100" s="1" t="s">
        <v>122</v>
      </c>
      <c r="G100" s="1">
        <f t="shared" ca="1" si="3"/>
        <v>95</v>
      </c>
      <c r="H100" s="1" t="str">
        <f t="shared" si="2"/>
        <v>エラー解除</v>
      </c>
    </row>
    <row r="101" spans="1:8" outlineLevel="1">
      <c r="A101" s="2"/>
      <c r="B101" s="2" t="s">
        <v>32</v>
      </c>
      <c r="C101" s="4" t="str">
        <f>"Err.Number"</f>
        <v>Err.Number</v>
      </c>
      <c r="D101" s="4" t="str">
        <f>"Err.Number"</f>
        <v>Err.Number</v>
      </c>
      <c r="E101" s="5" t="s">
        <v>122</v>
      </c>
      <c r="F101" s="1" t="s">
        <v>122</v>
      </c>
      <c r="G101" s="1">
        <f t="shared" ca="1" si="3"/>
        <v>96</v>
      </c>
      <c r="H101" s="1" t="str">
        <f t="shared" si="2"/>
        <v>エラー番号</v>
      </c>
    </row>
    <row r="102" spans="1:8" outlineLevel="1">
      <c r="A102" s="2"/>
      <c r="B102" s="2" t="s">
        <v>33</v>
      </c>
      <c r="C102" s="4" t="str">
        <f>"Err.Description"</f>
        <v>Err.Description</v>
      </c>
      <c r="D102" s="4" t="str">
        <f>"Err.Description"</f>
        <v>Err.Description</v>
      </c>
      <c r="E102" s="5" t="s">
        <v>122</v>
      </c>
      <c r="F102" s="1" t="s">
        <v>122</v>
      </c>
      <c r="G102" s="1">
        <f t="shared" ca="1" si="3"/>
        <v>97</v>
      </c>
      <c r="H102" s="1" t="str">
        <f t="shared" si="2"/>
        <v>エラー内容</v>
      </c>
    </row>
    <row r="103" spans="1:8" outlineLevel="1">
      <c r="A103" s="2"/>
      <c r="B103" s="2" t="s">
        <v>144</v>
      </c>
      <c r="C103" s="19" t="s">
        <v>398</v>
      </c>
      <c r="D103" s="4" t="str">
        <f>"On Error GoTo ErrorLabel"</f>
        <v>On Error GoTo ErrorLabel</v>
      </c>
      <c r="E103" s="5" t="s">
        <v>277</v>
      </c>
      <c r="F103" s="1" t="s">
        <v>122</v>
      </c>
      <c r="G103" s="1">
        <f t="shared" ca="1" si="3"/>
        <v>98</v>
      </c>
      <c r="H103" s="1" t="str">
        <f t="shared" si="2"/>
        <v>エラーラベル</v>
      </c>
    </row>
    <row r="104" spans="1:8" outlineLevel="1">
      <c r="A104" s="2"/>
      <c r="B104" s="2" t="s">
        <v>145</v>
      </c>
      <c r="C104" s="19" t="s">
        <v>398</v>
      </c>
      <c r="D104" s="4" t="str">
        <f>"ErrorLabel:"</f>
        <v>ErrorLabel:</v>
      </c>
      <c r="E104" s="5" t="s">
        <v>122</v>
      </c>
      <c r="F104" s="1" t="s">
        <v>122</v>
      </c>
      <c r="G104" s="1">
        <f t="shared" ca="1" si="3"/>
        <v>99</v>
      </c>
      <c r="H104" s="1" t="str">
        <f t="shared" si="2"/>
        <v>ラベル定義</v>
      </c>
    </row>
    <row r="105" spans="1:8">
      <c r="A105" s="17" t="s">
        <v>347</v>
      </c>
      <c r="B105" s="7"/>
      <c r="C105" s="7"/>
      <c r="D105" s="7"/>
      <c r="E105" s="18" t="s">
        <v>122</v>
      </c>
      <c r="F105" s="1" t="s">
        <v>122</v>
      </c>
      <c r="G105" s="1">
        <f t="shared" ca="1" si="3"/>
        <v>99</v>
      </c>
      <c r="H105" s="1" t="str">
        <f t="shared" si="2"/>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ca="1" si="3"/>
        <v>100</v>
      </c>
      <c r="H106" s="1" t="str">
        <f t="shared" si="2"/>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ca="1" si="3"/>
        <v>101</v>
      </c>
      <c r="H107" s="1" t="str">
        <f t="shared" si="2"/>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ca="1" si="3"/>
        <v>102</v>
      </c>
      <c r="H108" s="1" t="str">
        <f t="shared" si="2"/>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ca="1" si="3"/>
        <v>103</v>
      </c>
      <c r="H109" s="1" t="str">
        <f t="shared" si="2"/>
        <v>ＴＸＴ(簡略版) 書込</v>
      </c>
    </row>
    <row r="110" spans="1:8" outlineLevel="1">
      <c r="A110" s="2"/>
      <c r="B110" s="2" t="s">
        <v>678</v>
      </c>
      <c r="C110" s="4" t="str">
        <f>"objTxtFile.Close"</f>
        <v>objTxtFile.Close</v>
      </c>
      <c r="D110" s="4" t="s">
        <v>402</v>
      </c>
      <c r="E110" s="5" t="s">
        <v>122</v>
      </c>
      <c r="F110" s="1" t="s">
        <v>122</v>
      </c>
      <c r="G110" s="1">
        <f t="shared" ca="1" si="3"/>
        <v>104</v>
      </c>
      <c r="H110" s="1" t="str">
        <f t="shared" si="2"/>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ca="1" si="3"/>
        <v>105</v>
      </c>
      <c r="H111" s="1" t="str">
        <f t="shared" si="2"/>
        <v>ＴＸＴ(詳細版) 定義</v>
      </c>
    </row>
    <row r="112" spans="1:8" outlineLevel="1">
      <c r="A112" s="2"/>
      <c r="B112" s="2" t="s">
        <v>683</v>
      </c>
      <c r="C112" s="4" t="s">
        <v>669</v>
      </c>
      <c r="D112" s="4" t="s">
        <v>669</v>
      </c>
      <c r="E112" s="5" t="s">
        <v>670</v>
      </c>
      <c r="F112" s="1" t="s">
        <v>122</v>
      </c>
      <c r="G112" s="1">
        <f t="shared" ca="1" si="3"/>
        <v>106</v>
      </c>
      <c r="H112" s="1" t="str">
        <f t="shared" si="2"/>
        <v>ＴＸＴ(詳細版) ファイル種別指定</v>
      </c>
    </row>
    <row r="113" spans="1:8" outlineLevel="1">
      <c r="A113" s="2"/>
      <c r="B113" s="2" t="s">
        <v>684</v>
      </c>
      <c r="C113" s="4" t="s">
        <v>671</v>
      </c>
      <c r="D113" s="4" t="s">
        <v>671</v>
      </c>
      <c r="E113" s="5" t="s">
        <v>672</v>
      </c>
      <c r="F113" s="1" t="s">
        <v>122</v>
      </c>
      <c r="G113" s="1">
        <f t="shared" ca="1" si="3"/>
        <v>107</v>
      </c>
      <c r="H113" s="1" t="str">
        <f t="shared" si="2"/>
        <v>ＴＸＴ(詳細版) 文字コード指定</v>
      </c>
    </row>
    <row r="114" spans="1:8" outlineLevel="1">
      <c r="A114" s="2"/>
      <c r="B114" s="2" t="s">
        <v>685</v>
      </c>
      <c r="C114" s="4" t="s">
        <v>673</v>
      </c>
      <c r="D114" s="4" t="s">
        <v>673</v>
      </c>
      <c r="E114" s="5" t="s">
        <v>674</v>
      </c>
      <c r="F114" s="1" t="s">
        <v>122</v>
      </c>
      <c r="G114" s="1">
        <f t="shared" ca="1" si="3"/>
        <v>108</v>
      </c>
      <c r="H114" s="1" t="str">
        <f t="shared" si="2"/>
        <v>ＴＸＴ(詳細版) 改行コード指定</v>
      </c>
    </row>
    <row r="115" spans="1:8" outlineLevel="1">
      <c r="A115" s="2"/>
      <c r="B115" s="37" t="s">
        <v>686</v>
      </c>
      <c r="C115" s="4" t="str">
        <f>"adoStrm.Open
adoStrm.LoadFromFile sTrgtFilePath"</f>
        <v>adoStrm.Open
adoStrm.LoadFromFile sTrgtFilePath</v>
      </c>
      <c r="D115" s="4" t="str">
        <f>"adoStrm.Open
adoStrm.LoadFromFile sTrgtFilePath"</f>
        <v>adoStrm.Open
adoStrm.LoadFromFile sTrgtFilePath</v>
      </c>
      <c r="E115" s="5" t="s">
        <v>1019</v>
      </c>
      <c r="F115" s="1" t="s">
        <v>122</v>
      </c>
      <c r="G115" s="1">
        <f t="shared" ca="1" si="3"/>
        <v>109</v>
      </c>
      <c r="H115" s="1" t="str">
        <f t="shared" si="2"/>
        <v>ＴＸＴ(詳細版) オープン(読込時用)</v>
      </c>
    </row>
    <row r="116" spans="1:8" outlineLevel="1">
      <c r="A116" s="2"/>
      <c r="B116" s="37"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 t="shared" ca="1" si="3"/>
        <v>110</v>
      </c>
      <c r="H116" s="1" t="str">
        <f>IF(B116="","",B116)</f>
        <v>ＴＸＴ(詳細版) 読込（一行ずつ）</v>
      </c>
    </row>
    <row r="117" spans="1:8" outlineLevel="1">
      <c r="A117" s="2"/>
      <c r="B117" s="37"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 t="shared" ca="1" si="3"/>
        <v>111</v>
      </c>
      <c r="H117" s="1" t="str">
        <f>IF(B117="","",B117)</f>
        <v>ＴＸＴ(詳細版) 読込（一括）</v>
      </c>
    </row>
    <row r="118" spans="1:8" outlineLevel="1">
      <c r="A118" s="2"/>
      <c r="B118" s="38" t="s">
        <v>687</v>
      </c>
      <c r="C118" s="4" t="s">
        <v>675</v>
      </c>
      <c r="D118" s="4" t="s">
        <v>675</v>
      </c>
      <c r="E118" s="5" t="s">
        <v>665</v>
      </c>
      <c r="F118" s="1" t="s">
        <v>122</v>
      </c>
      <c r="G118" s="1">
        <f t="shared" ca="1" si="3"/>
        <v>112</v>
      </c>
      <c r="H118" s="1" t="str">
        <f t="shared" si="2"/>
        <v>ＴＸＴ(詳細版) オープン(書込時用)</v>
      </c>
    </row>
    <row r="119" spans="1:8" outlineLevel="1">
      <c r="A119" s="2"/>
      <c r="B119" s="38" t="s">
        <v>690</v>
      </c>
      <c r="C119" s="27" t="s">
        <v>667</v>
      </c>
      <c r="D119" s="27" t="s">
        <v>667</v>
      </c>
      <c r="E119" s="5" t="s">
        <v>664</v>
      </c>
      <c r="F119" s="1" t="s">
        <v>122</v>
      </c>
      <c r="G119" s="1">
        <f t="shared" ca="1" si="3"/>
        <v>113</v>
      </c>
      <c r="H119" s="1" t="str">
        <f t="shared" si="2"/>
        <v>ＴＸＴ(詳細版) 書込</v>
      </c>
    </row>
    <row r="120" spans="1:8" outlineLevel="1">
      <c r="A120" s="2"/>
      <c r="B120" s="38" t="s">
        <v>691</v>
      </c>
      <c r="C120" s="27" t="s">
        <v>668</v>
      </c>
      <c r="D120" s="27" t="s">
        <v>668</v>
      </c>
      <c r="E120" s="5" t="s">
        <v>676</v>
      </c>
      <c r="F120" s="1" t="s">
        <v>122</v>
      </c>
      <c r="G120" s="1">
        <f t="shared" ca="1" si="3"/>
        <v>114</v>
      </c>
      <c r="H120" s="1" t="str">
        <f t="shared" si="2"/>
        <v>ＴＸＴ(詳細版) 保存(書込時用)</v>
      </c>
    </row>
    <row r="121" spans="1:8" outlineLevel="1">
      <c r="A121" s="2"/>
      <c r="B121" s="2" t="s">
        <v>692</v>
      </c>
      <c r="C121" s="4" t="s">
        <v>663</v>
      </c>
      <c r="D121" s="4" t="s">
        <v>663</v>
      </c>
      <c r="E121" s="5" t="s">
        <v>665</v>
      </c>
      <c r="F121" s="1" t="s">
        <v>122</v>
      </c>
      <c r="G121" s="1">
        <f t="shared" ca="1" si="3"/>
        <v>115</v>
      </c>
      <c r="H121" s="1" t="str">
        <f t="shared" si="2"/>
        <v>ＴＸＴ(詳細版) クローズ</v>
      </c>
    </row>
    <row r="122" spans="1:8" outlineLevel="1">
      <c r="A122" s="2"/>
      <c r="B122" s="39" t="s">
        <v>1018</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0" t="s">
        <v>1019</v>
      </c>
      <c r="F122" s="1" t="s">
        <v>122</v>
      </c>
      <c r="G122" s="1">
        <f t="shared" ca="1" si="3"/>
        <v>116</v>
      </c>
      <c r="H122" s="1" t="str">
        <f t="shared" ref="H122" si="4">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 t="shared" ca="1" si="3"/>
        <v>117</v>
      </c>
      <c r="H123" s="1" t="str">
        <f t="shared" si="2"/>
        <v>ＸＬＳ オープン/クローズ</v>
      </c>
    </row>
    <row r="124" spans="1:8">
      <c r="A124" s="17" t="s">
        <v>348</v>
      </c>
      <c r="B124" s="7"/>
      <c r="C124" s="7"/>
      <c r="D124" s="7"/>
      <c r="E124" s="18" t="s">
        <v>122</v>
      </c>
      <c r="F124" s="1" t="s">
        <v>122</v>
      </c>
      <c r="G124" s="1">
        <f t="shared" ca="1" si="3"/>
        <v>117</v>
      </c>
      <c r="H124" s="1" t="str">
        <f t="shared" si="2"/>
        <v/>
      </c>
    </row>
    <row r="125" spans="1:8" outlineLevel="1">
      <c r="A125" s="2"/>
      <c r="B125" s="2" t="s">
        <v>110</v>
      </c>
      <c r="C125" s="4" t="str">
        <f>"Now()"</f>
        <v>Now()</v>
      </c>
      <c r="D125" s="4" t="str">
        <f>"Now"</f>
        <v>Now</v>
      </c>
      <c r="E125" s="5" t="s">
        <v>295</v>
      </c>
      <c r="F125" s="1" t="s">
        <v>122</v>
      </c>
      <c r="G125" s="1">
        <f t="shared" ca="1" si="3"/>
        <v>118</v>
      </c>
      <c r="H125" s="1" t="str">
        <f t="shared" si="2"/>
        <v>現在時刻取得</v>
      </c>
    </row>
    <row r="126" spans="1:8" outlineLevel="1">
      <c r="A126" s="2"/>
      <c r="B126" s="2" t="s">
        <v>111</v>
      </c>
      <c r="C126" s="4" t="str">
        <f>"Date()"</f>
        <v>Date()</v>
      </c>
      <c r="D126" s="4" t="str">
        <f>"Date"</f>
        <v>Date</v>
      </c>
      <c r="E126" s="5" t="s">
        <v>296</v>
      </c>
      <c r="F126" s="1" t="s">
        <v>122</v>
      </c>
      <c r="G126" s="1">
        <f t="shared" ca="1" si="3"/>
        <v>119</v>
      </c>
      <c r="H126" s="1" t="str">
        <f t="shared" si="2"/>
        <v>現在年月日取得</v>
      </c>
    </row>
    <row r="127" spans="1:8" outlineLevel="1">
      <c r="A127" s="2"/>
      <c r="B127" s="2" t="s">
        <v>112</v>
      </c>
      <c r="C127" s="4" t="str">
        <f>"Timer()"</f>
        <v>Timer()</v>
      </c>
      <c r="D127" s="4" t="str">
        <f>"Timer"</f>
        <v>Timer</v>
      </c>
      <c r="E127" s="5" t="s">
        <v>297</v>
      </c>
      <c r="F127" s="1" t="s">
        <v>122</v>
      </c>
      <c r="G127" s="1">
        <f t="shared" ca="1" si="3"/>
        <v>120</v>
      </c>
      <c r="H127" s="1" t="str">
        <f t="shared" si="2"/>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ca="1" si="3"/>
        <v>121</v>
      </c>
      <c r="H128" s="1" t="str">
        <f t="shared" si="2"/>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ca="1" si="3"/>
        <v>122</v>
      </c>
      <c r="H129" s="1" t="str">
        <f t="shared" si="2"/>
        <v>Wait処理</v>
      </c>
    </row>
    <row r="130" spans="1:8">
      <c r="A130" s="17" t="s">
        <v>359</v>
      </c>
      <c r="B130" s="7"/>
      <c r="C130" s="7"/>
      <c r="D130" s="7"/>
      <c r="E130" s="18" t="s">
        <v>122</v>
      </c>
      <c r="F130" s="1" t="s">
        <v>122</v>
      </c>
      <c r="G130" s="1">
        <f t="shared" ca="1" si="3"/>
        <v>122</v>
      </c>
      <c r="H130" s="1" t="str">
        <f t="shared" si="2"/>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ca="1" si="3"/>
        <v>123</v>
      </c>
      <c r="H131" s="1" t="str">
        <f t="shared" si="2"/>
        <v>オブジェクト定義</v>
      </c>
    </row>
    <row r="132" spans="1:8" outlineLevel="1">
      <c r="A132" s="2"/>
      <c r="B132" s="2" t="s">
        <v>360</v>
      </c>
      <c r="C132" s="4" t="s">
        <v>431</v>
      </c>
      <c r="D132" s="4" t="s">
        <v>431</v>
      </c>
      <c r="E132" s="5" t="s">
        <v>122</v>
      </c>
      <c r="F132" s="1" t="s">
        <v>122</v>
      </c>
      <c r="G132" s="1">
        <f t="shared" ref="G132:G195" ca="1" si="5">IF(H132="",OFFSET(G132,-1,0),OFFSET(G132,-1,0)+1)</f>
        <v>124</v>
      </c>
      <c r="H132" s="1" t="str">
        <f t="shared" ref="H132:H195" si="6">IF(B132="","",B132)</f>
        <v>追加</v>
      </c>
    </row>
    <row r="133" spans="1:8" outlineLevel="1">
      <c r="A133" s="2"/>
      <c r="B133" s="2" t="s">
        <v>368</v>
      </c>
      <c r="C133" s="4" t="s">
        <v>432</v>
      </c>
      <c r="D133" s="4" t="s">
        <v>432</v>
      </c>
      <c r="E133" s="5" t="s">
        <v>122</v>
      </c>
      <c r="F133" s="1" t="s">
        <v>122</v>
      </c>
      <c r="G133" s="1">
        <f t="shared" ca="1" si="5"/>
        <v>125</v>
      </c>
      <c r="H133" s="1" t="str">
        <f t="shared" si="6"/>
        <v>項目取得 その１</v>
      </c>
    </row>
    <row r="134" spans="1:8" outlineLevel="1">
      <c r="A134" s="2"/>
      <c r="B134" s="2" t="s">
        <v>369</v>
      </c>
      <c r="C134" s="4" t="s">
        <v>433</v>
      </c>
      <c r="D134" s="4" t="s">
        <v>433</v>
      </c>
      <c r="E134" s="5" t="s">
        <v>124</v>
      </c>
      <c r="F134" s="1" t="s">
        <v>122</v>
      </c>
      <c r="G134" s="1">
        <f t="shared" ca="1" si="5"/>
        <v>126</v>
      </c>
      <c r="H134" s="1" t="str">
        <f t="shared" si="6"/>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ca="1" si="5"/>
        <v>127</v>
      </c>
      <c r="H135" s="1" t="str">
        <f t="shared" si="6"/>
        <v>項目取得 ループ</v>
      </c>
    </row>
    <row r="136" spans="1:8" outlineLevel="1">
      <c r="A136" s="2"/>
      <c r="B136" s="2" t="s">
        <v>361</v>
      </c>
      <c r="C136" s="4" t="s">
        <v>434</v>
      </c>
      <c r="D136" s="4" t="s">
        <v>434</v>
      </c>
      <c r="E136" s="5" t="s">
        <v>269</v>
      </c>
      <c r="F136" s="1" t="s">
        <v>122</v>
      </c>
      <c r="G136" s="1">
        <f t="shared" ca="1" si="5"/>
        <v>128</v>
      </c>
      <c r="H136" s="1" t="str">
        <f t="shared" si="6"/>
        <v>要素数取得</v>
      </c>
    </row>
    <row r="137" spans="1:8" outlineLevel="1">
      <c r="A137" s="2"/>
      <c r="B137" s="2" t="s">
        <v>362</v>
      </c>
      <c r="C137" s="4" t="s">
        <v>435</v>
      </c>
      <c r="D137" s="4" t="s">
        <v>435</v>
      </c>
      <c r="E137" s="5" t="s">
        <v>270</v>
      </c>
      <c r="F137" s="1" t="s">
        <v>122</v>
      </c>
      <c r="G137" s="1">
        <f t="shared" ca="1" si="5"/>
        <v>129</v>
      </c>
      <c r="H137" s="1" t="str">
        <f t="shared" si="6"/>
        <v>削除</v>
      </c>
    </row>
    <row r="138" spans="1:8" outlineLevel="1">
      <c r="A138" s="2"/>
      <c r="B138" s="2" t="s">
        <v>363</v>
      </c>
      <c r="C138" s="19" t="s">
        <v>398</v>
      </c>
      <c r="D138" s="4" t="s">
        <v>436</v>
      </c>
      <c r="E138" s="5" t="s">
        <v>439</v>
      </c>
      <c r="F138" s="1" t="s">
        <v>122</v>
      </c>
      <c r="G138" s="1">
        <f t="shared" ca="1" si="5"/>
        <v>130</v>
      </c>
      <c r="H138" s="1" t="str">
        <f t="shared" si="6"/>
        <v>挿入</v>
      </c>
    </row>
    <row r="139" spans="1:8" outlineLevel="1">
      <c r="A139" s="2"/>
      <c r="B139" s="2" t="s">
        <v>364</v>
      </c>
      <c r="C139" s="4" t="s">
        <v>437</v>
      </c>
      <c r="D139" s="4" t="s">
        <v>437</v>
      </c>
      <c r="E139" s="5" t="s">
        <v>122</v>
      </c>
      <c r="F139" s="1" t="s">
        <v>122</v>
      </c>
      <c r="G139" s="1">
        <f t="shared" ca="1" si="5"/>
        <v>131</v>
      </c>
      <c r="H139" s="1" t="str">
        <f t="shared" si="6"/>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ca="1" si="5"/>
        <v>132</v>
      </c>
      <c r="H140" s="1" t="str">
        <f t="shared" si="6"/>
        <v>配列変換</v>
      </c>
    </row>
    <row r="141" spans="1:8" outlineLevel="1">
      <c r="A141" s="2"/>
      <c r="B141" s="2" t="s">
        <v>366</v>
      </c>
      <c r="C141" s="4" t="s">
        <v>438</v>
      </c>
      <c r="D141" s="4" t="s">
        <v>438</v>
      </c>
      <c r="E141" s="5" t="s">
        <v>122</v>
      </c>
      <c r="F141" s="1" t="s">
        <v>122</v>
      </c>
      <c r="G141" s="1">
        <f t="shared" ca="1" si="5"/>
        <v>133</v>
      </c>
      <c r="H141" s="1" t="str">
        <f t="shared" si="6"/>
        <v>全要素削除</v>
      </c>
    </row>
    <row r="142" spans="1:8">
      <c r="A142" s="17" t="s">
        <v>358</v>
      </c>
      <c r="B142" s="7"/>
      <c r="C142" s="7"/>
      <c r="D142" s="7"/>
      <c r="E142" s="18" t="s">
        <v>122</v>
      </c>
      <c r="F142" s="1" t="s">
        <v>122</v>
      </c>
      <c r="G142" s="1">
        <f t="shared" ca="1" si="5"/>
        <v>133</v>
      </c>
      <c r="H142" s="1" t="str">
        <f t="shared" si="6"/>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ca="1" si="5"/>
        <v>134</v>
      </c>
      <c r="H143" s="1" t="str">
        <f t="shared" si="6"/>
        <v>オブジェクト定義</v>
      </c>
    </row>
    <row r="144" spans="1:8" outlineLevel="1">
      <c r="A144" s="2"/>
      <c r="B144" s="2" t="s">
        <v>16</v>
      </c>
      <c r="C144" s="4" t="s">
        <v>345</v>
      </c>
      <c r="D144" s="4" t="s">
        <v>345</v>
      </c>
      <c r="E144" s="5" t="s">
        <v>122</v>
      </c>
      <c r="F144" s="1" t="s">
        <v>122</v>
      </c>
      <c r="G144" s="1">
        <f t="shared" ca="1" si="5"/>
        <v>135</v>
      </c>
      <c r="H144" s="1" t="str">
        <f t="shared" si="6"/>
        <v>連想配列 キー/項目追加</v>
      </c>
    </row>
    <row r="145" spans="1:8" outlineLevel="1">
      <c r="A145" s="2"/>
      <c r="B145" s="2" t="s">
        <v>17</v>
      </c>
      <c r="C145" s="4" t="s">
        <v>440</v>
      </c>
      <c r="D145" s="4" t="s">
        <v>440</v>
      </c>
      <c r="E145" s="5" t="s">
        <v>122</v>
      </c>
      <c r="F145" s="1" t="s">
        <v>122</v>
      </c>
      <c r="G145" s="1">
        <f t="shared" ca="1" si="5"/>
        <v>136</v>
      </c>
      <c r="H145" s="1" t="str">
        <f t="shared" si="6"/>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ca="1" si="5"/>
        <v>137</v>
      </c>
      <c r="H146" s="1" t="str">
        <f t="shared" si="6"/>
        <v>連想配列 キー取得（For Each）</v>
      </c>
    </row>
    <row r="147" spans="1:8" outlineLevel="1">
      <c r="A147" s="2"/>
      <c r="B147" s="2" t="s">
        <v>19</v>
      </c>
      <c r="C147" s="4" t="s">
        <v>441</v>
      </c>
      <c r="D147" s="4" t="s">
        <v>441</v>
      </c>
      <c r="E147" s="5" t="s">
        <v>122</v>
      </c>
      <c r="F147" s="1" t="s">
        <v>122</v>
      </c>
      <c r="G147" s="1">
        <f t="shared" ca="1" si="5"/>
        <v>138</v>
      </c>
      <c r="H147" s="1" t="str">
        <f t="shared" si="6"/>
        <v>連想配列 項目取得（キー）</v>
      </c>
    </row>
    <row r="148" spans="1:8" outlineLevel="1">
      <c r="A148" s="2"/>
      <c r="B148" s="2" t="s">
        <v>20</v>
      </c>
      <c r="C148" s="4" t="s">
        <v>442</v>
      </c>
      <c r="D148" s="4" t="s">
        <v>442</v>
      </c>
      <c r="E148" s="5" t="s">
        <v>273</v>
      </c>
      <c r="F148" s="1" t="s">
        <v>122</v>
      </c>
      <c r="G148" s="1">
        <f t="shared" ca="1" si="5"/>
        <v>139</v>
      </c>
      <c r="H148" s="1" t="str">
        <f t="shared" si="6"/>
        <v>連想配列 キー取得（インデックス）</v>
      </c>
    </row>
    <row r="149" spans="1:8" outlineLevel="1">
      <c r="A149" s="2"/>
      <c r="B149" s="2" t="s">
        <v>21</v>
      </c>
      <c r="C149" s="4" t="s">
        <v>443</v>
      </c>
      <c r="D149" s="4" t="s">
        <v>443</v>
      </c>
      <c r="E149" s="5" t="s">
        <v>273</v>
      </c>
      <c r="F149" s="1" t="s">
        <v>122</v>
      </c>
      <c r="G149" s="1">
        <f t="shared" ca="1" si="5"/>
        <v>140</v>
      </c>
      <c r="H149" s="1" t="str">
        <f t="shared" si="6"/>
        <v>連想配列 項目取得（インデックス）</v>
      </c>
    </row>
    <row r="150" spans="1:8" outlineLevel="1">
      <c r="A150" s="2"/>
      <c r="B150" s="2" t="s">
        <v>22</v>
      </c>
      <c r="C150" s="4" t="s">
        <v>444</v>
      </c>
      <c r="D150" s="4" t="s">
        <v>444</v>
      </c>
      <c r="E150" s="5" t="s">
        <v>122</v>
      </c>
      <c r="F150" s="1" t="s">
        <v>122</v>
      </c>
      <c r="G150" s="1">
        <f t="shared" ca="1" si="5"/>
        <v>141</v>
      </c>
      <c r="H150" s="1" t="str">
        <f t="shared" si="6"/>
        <v>連想配列 キー置換</v>
      </c>
    </row>
    <row r="151" spans="1:8" outlineLevel="1">
      <c r="A151" s="2"/>
      <c r="B151" s="2" t="s">
        <v>23</v>
      </c>
      <c r="C151" s="4" t="s">
        <v>445</v>
      </c>
      <c r="D151" s="4" t="s">
        <v>445</v>
      </c>
      <c r="E151" s="5" t="s">
        <v>122</v>
      </c>
      <c r="F151" s="1" t="s">
        <v>122</v>
      </c>
      <c r="G151" s="1">
        <f t="shared" ca="1" si="5"/>
        <v>142</v>
      </c>
      <c r="H151" s="1" t="str">
        <f t="shared" si="6"/>
        <v>連想配列 キー関連付け</v>
      </c>
    </row>
    <row r="152" spans="1:8" outlineLevel="1">
      <c r="A152" s="2"/>
      <c r="B152" s="2" t="s">
        <v>24</v>
      </c>
      <c r="C152" s="4" t="s">
        <v>446</v>
      </c>
      <c r="D152" s="4" t="s">
        <v>446</v>
      </c>
      <c r="E152" s="5" t="s">
        <v>122</v>
      </c>
      <c r="F152" s="1" t="s">
        <v>122</v>
      </c>
      <c r="G152" s="1">
        <f t="shared" ca="1" si="5"/>
        <v>143</v>
      </c>
      <c r="H152" s="1" t="str">
        <f t="shared" si="6"/>
        <v>連想配列 キー/項目数取得</v>
      </c>
    </row>
    <row r="153" spans="1:8" outlineLevel="1">
      <c r="A153" s="2"/>
      <c r="B153" s="2" t="s">
        <v>25</v>
      </c>
      <c r="C153" s="4" t="s">
        <v>447</v>
      </c>
      <c r="D153" s="4" t="s">
        <v>447</v>
      </c>
      <c r="E153" s="5" t="s">
        <v>274</v>
      </c>
      <c r="F153" s="1" t="s">
        <v>122</v>
      </c>
      <c r="G153" s="1">
        <f t="shared" ca="1" si="5"/>
        <v>144</v>
      </c>
      <c r="H153" s="1" t="str">
        <f t="shared" si="6"/>
        <v>連想配列 キー/項目削除</v>
      </c>
    </row>
    <row r="154" spans="1:8" outlineLevel="1">
      <c r="A154" s="2"/>
      <c r="B154" s="2" t="s">
        <v>26</v>
      </c>
      <c r="C154" s="4" t="s">
        <v>448</v>
      </c>
      <c r="D154" s="4" t="s">
        <v>448</v>
      </c>
      <c r="E154" s="5" t="s">
        <v>122</v>
      </c>
      <c r="F154" s="1" t="s">
        <v>122</v>
      </c>
      <c r="G154" s="1">
        <f t="shared" ca="1" si="5"/>
        <v>145</v>
      </c>
      <c r="H154" s="1" t="str">
        <f t="shared" si="6"/>
        <v>連想配列 キー/項目全削除</v>
      </c>
    </row>
    <row r="155" spans="1:8" outlineLevel="1">
      <c r="A155" s="2"/>
      <c r="B155" s="2" t="s">
        <v>27</v>
      </c>
      <c r="C155" s="4" t="s">
        <v>449</v>
      </c>
      <c r="D155" s="4" t="s">
        <v>449</v>
      </c>
      <c r="E155" s="5" t="s">
        <v>275</v>
      </c>
      <c r="F155" s="1" t="s">
        <v>122</v>
      </c>
      <c r="G155" s="1">
        <f t="shared" ca="1" si="5"/>
        <v>146</v>
      </c>
      <c r="H155" s="1" t="str">
        <f t="shared" si="6"/>
        <v>連想配列 配列変換（項目）</v>
      </c>
    </row>
    <row r="156" spans="1:8" outlineLevel="1">
      <c r="A156" s="2"/>
      <c r="B156" s="2" t="s">
        <v>28</v>
      </c>
      <c r="C156" s="4" t="s">
        <v>450</v>
      </c>
      <c r="D156" s="4" t="s">
        <v>450</v>
      </c>
      <c r="E156" s="5" t="s">
        <v>275</v>
      </c>
      <c r="F156" s="1" t="s">
        <v>122</v>
      </c>
      <c r="G156" s="1">
        <f t="shared" ca="1" si="5"/>
        <v>147</v>
      </c>
      <c r="H156" s="1" t="str">
        <f t="shared" si="6"/>
        <v>連想配列 配列変換（キー）</v>
      </c>
    </row>
    <row r="157" spans="1:8" outlineLevel="1">
      <c r="A157" s="2"/>
      <c r="B157" s="2" t="s">
        <v>29</v>
      </c>
      <c r="C157" s="4" t="s">
        <v>451</v>
      </c>
      <c r="D157" s="4" t="s">
        <v>451</v>
      </c>
      <c r="E157" s="5" t="s">
        <v>276</v>
      </c>
      <c r="F157" s="1" t="s">
        <v>122</v>
      </c>
      <c r="G157" s="1">
        <f t="shared" ca="1" si="5"/>
        <v>148</v>
      </c>
      <c r="H157" s="1" t="str">
        <f t="shared" si="6"/>
        <v>連想配列 設定変更</v>
      </c>
    </row>
    <row r="158" spans="1:8">
      <c r="A158" s="17" t="s">
        <v>350</v>
      </c>
      <c r="B158" s="7"/>
      <c r="C158" s="7"/>
      <c r="D158" s="7"/>
      <c r="E158" s="18" t="s">
        <v>122</v>
      </c>
      <c r="F158" s="1" t="s">
        <v>122</v>
      </c>
      <c r="G158" s="1">
        <f t="shared" ca="1" si="5"/>
        <v>148</v>
      </c>
      <c r="H158" s="1" t="str">
        <f t="shared" si="6"/>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ca="1" si="5"/>
        <v>149</v>
      </c>
      <c r="H159" s="1" t="str">
        <f t="shared" si="6"/>
        <v>オブジェクト定義</v>
      </c>
    </row>
    <row r="160" spans="1:8" outlineLevel="1">
      <c r="A160" s="2"/>
      <c r="B160" s="2" t="s">
        <v>34</v>
      </c>
      <c r="C160" s="4" t="str">
        <f>"objWshShell.Exec(""C:\test.bat"")"</f>
        <v>objWshShell.Exec("C:\test.bat")</v>
      </c>
      <c r="D160" s="4" t="s">
        <v>452</v>
      </c>
      <c r="E160" s="5" t="s">
        <v>278</v>
      </c>
      <c r="F160" s="1" t="s">
        <v>122</v>
      </c>
      <c r="G160" s="1">
        <f t="shared" ca="1" si="5"/>
        <v>150</v>
      </c>
      <c r="H160" s="1" t="str">
        <f t="shared" si="6"/>
        <v>バッチ実行①</v>
      </c>
    </row>
    <row r="161" spans="1:8" outlineLevel="1">
      <c r="A161" s="2"/>
      <c r="B161" s="2" t="s">
        <v>35</v>
      </c>
      <c r="C161" s="4" t="str">
        <f>"objWshShell.Run ""C:\test.bat"", 0, True"</f>
        <v>objWshShell.Run "C:\test.bat", 0, True</v>
      </c>
      <c r="D161" s="4" t="s">
        <v>453</v>
      </c>
      <c r="E161" s="8" t="s">
        <v>409</v>
      </c>
      <c r="F161" s="1" t="s">
        <v>122</v>
      </c>
      <c r="G161" s="1">
        <f t="shared" ca="1" si="5"/>
        <v>151</v>
      </c>
      <c r="H161" s="1" t="str">
        <f t="shared" si="6"/>
        <v>バッチ実行②</v>
      </c>
    </row>
    <row r="162" spans="1:8" outlineLevel="1">
      <c r="A162" s="2"/>
      <c r="B162" s="2" t="s">
        <v>36</v>
      </c>
      <c r="C162" s="4" t="str">
        <f>"objWshShell.Run ""cmd /c echo.&gt; """"C:\test.txt"""""", 0, True"</f>
        <v>objWshShell.Run "cmd /c echo.&gt; ""C:\test.txt""", 0, True</v>
      </c>
      <c r="D162" s="4" t="s">
        <v>454</v>
      </c>
      <c r="F162" s="1" t="s">
        <v>122</v>
      </c>
      <c r="G162" s="1">
        <f t="shared" ca="1" si="5"/>
        <v>152</v>
      </c>
      <c r="H162" s="1" t="str">
        <f t="shared" si="6"/>
        <v>コマンド実行</v>
      </c>
    </row>
    <row r="163" spans="1:8" outlineLevel="1">
      <c r="A163" s="2"/>
      <c r="B163" s="2" t="s">
        <v>37</v>
      </c>
      <c r="C163" s="4" t="str">
        <f>"objWshShell.RegRead(""HKCU\WshTest\Test1"")"</f>
        <v>objWshShell.RegRead("HKCU\WshTest\Test1")</v>
      </c>
      <c r="D163" s="4" t="s">
        <v>455</v>
      </c>
      <c r="E163" s="5" t="s">
        <v>122</v>
      </c>
      <c r="F163" s="1" t="s">
        <v>122</v>
      </c>
      <c r="G163" s="1">
        <f t="shared" ca="1" si="5"/>
        <v>153</v>
      </c>
      <c r="H163" s="1" t="str">
        <f t="shared" si="6"/>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ca="1" si="5"/>
        <v>154</v>
      </c>
      <c r="H164" s="1" t="str">
        <f t="shared" si="6"/>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ca="1" si="5"/>
        <v>155</v>
      </c>
      <c r="H165" s="1" t="str">
        <f t="shared" si="6"/>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ca="1" si="5"/>
        <v>156</v>
      </c>
      <c r="H166" s="1" t="str">
        <f t="shared" si="6"/>
        <v>環境変数 削除</v>
      </c>
    </row>
    <row r="167" spans="1:8" outlineLevel="1">
      <c r="A167" s="2"/>
      <c r="B167" s="2" t="s">
        <v>394</v>
      </c>
      <c r="C167" s="4" t="str">
        <f>"objWshShell.SpecialFolders(""Desktop"")"</f>
        <v>objWshShell.SpecialFolders("Desktop")</v>
      </c>
      <c r="D167" s="4" t="s">
        <v>458</v>
      </c>
      <c r="E167" s="5" t="s">
        <v>146</v>
      </c>
      <c r="F167" s="1" t="s">
        <v>122</v>
      </c>
      <c r="G167" s="1">
        <f t="shared" ca="1" si="5"/>
        <v>157</v>
      </c>
      <c r="H167" s="1" t="str">
        <f t="shared" si="6"/>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ca="1" si="5"/>
        <v>158</v>
      </c>
      <c r="H168" s="1" t="str">
        <f t="shared" si="6"/>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ca="1" si="5"/>
        <v>159</v>
      </c>
      <c r="H169" s="1" t="str">
        <f t="shared" si="6"/>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ca="1" si="5"/>
        <v>160</v>
      </c>
      <c r="H170" s="1" t="str">
        <f t="shared" si="6"/>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ca="1" si="5"/>
        <v>161</v>
      </c>
      <c r="H171" s="1" t="str">
        <f t="shared" si="6"/>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ca="1" si="5"/>
        <v>162</v>
      </c>
      <c r="H172" s="1" t="str">
        <f t="shared" si="6"/>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ca="1" si="5"/>
        <v>163</v>
      </c>
      <c r="H173" s="1" t="str">
        <f t="shared" si="6"/>
        <v>ポップアップ出力</v>
      </c>
    </row>
    <row r="174" spans="1:8" outlineLevel="1">
      <c r="A174" s="2"/>
      <c r="B174" s="2" t="s">
        <v>138</v>
      </c>
      <c r="C174" s="4" t="str">
        <f>C264</f>
        <v>objWshShell.Exec( "clip" ).StdIn.Write( "テキスト" )</v>
      </c>
      <c r="D174" s="20" t="s">
        <v>398</v>
      </c>
      <c r="E174" s="5"/>
      <c r="F174" s="1" t="s">
        <v>122</v>
      </c>
      <c r="G174" s="1">
        <f t="shared" ca="1" si="5"/>
        <v>164</v>
      </c>
      <c r="H174" s="1" t="str">
        <f t="shared" si="6"/>
        <v>クリップボード 書き込み</v>
      </c>
    </row>
    <row r="175" spans="1:8" outlineLevel="1">
      <c r="A175" s="2"/>
      <c r="B175" s="2" t="s">
        <v>139</v>
      </c>
      <c r="C175" s="4" t="str">
        <f>C265</f>
        <v>CreateObject("htmlfile").ParentWindow.Clipboarddata.GetData("text")</v>
      </c>
      <c r="D175" s="20" t="s">
        <v>398</v>
      </c>
      <c r="E175" s="5"/>
      <c r="F175" s="1" t="s">
        <v>122</v>
      </c>
      <c r="G175" s="1">
        <f t="shared" ca="1" si="5"/>
        <v>165</v>
      </c>
      <c r="H175" s="1" t="str">
        <f t="shared" si="6"/>
        <v>クリップボード 取得</v>
      </c>
    </row>
    <row r="176" spans="1:8">
      <c r="A176" s="17" t="s">
        <v>370</v>
      </c>
      <c r="B176" s="7"/>
      <c r="C176" s="7"/>
      <c r="D176" s="7"/>
      <c r="E176" s="18" t="s">
        <v>122</v>
      </c>
      <c r="F176" s="1" t="s">
        <v>122</v>
      </c>
      <c r="G176" s="1">
        <f t="shared" ca="1" si="5"/>
        <v>165</v>
      </c>
      <c r="H176" s="1" t="str">
        <f t="shared" si="6"/>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ca="1" si="5"/>
        <v>166</v>
      </c>
      <c r="H177" s="1" t="str">
        <f t="shared" si="6"/>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ca="1" si="5"/>
        <v>167</v>
      </c>
      <c r="H178" s="1" t="str">
        <f t="shared" si="6"/>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ca="1" si="5"/>
        <v>168</v>
      </c>
      <c r="H179" s="1" t="str">
        <f t="shared" si="6"/>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ca="1" si="5"/>
        <v>169</v>
      </c>
      <c r="H180" s="1" t="str">
        <f t="shared" si="6"/>
        <v>ファイル コピー②</v>
      </c>
    </row>
    <row r="181" spans="1:8" outlineLevel="1">
      <c r="A181" s="2"/>
      <c r="B181" s="2" t="s">
        <v>48</v>
      </c>
      <c r="C181" s="4" t="str">
        <f>"objFSO.DeleteFile ""c:\test"", True"</f>
        <v>objFSO.DeleteFile "c:\test", True</v>
      </c>
      <c r="D181" s="4" t="str">
        <f>"objFSO.DeleteFile ""c:\test"", True"</f>
        <v>objFSO.DeleteFile "c:\test", True</v>
      </c>
      <c r="E181" s="5" t="s">
        <v>1006</v>
      </c>
      <c r="F181" s="1" t="s">
        <v>122</v>
      </c>
      <c r="G181" s="1">
        <f t="shared" ca="1" si="5"/>
        <v>170</v>
      </c>
      <c r="H181" s="1" t="str">
        <f t="shared" si="6"/>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ca="1" si="5"/>
        <v>171</v>
      </c>
      <c r="H182" s="1" t="str">
        <f t="shared" si="6"/>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ca="1" si="5"/>
        <v>172</v>
      </c>
      <c r="H183" s="1" t="str">
        <f t="shared" si="6"/>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ca="1" si="5"/>
        <v>173</v>
      </c>
      <c r="H184" s="1" t="str">
        <f t="shared" si="6"/>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ca="1" si="5"/>
        <v>174</v>
      </c>
      <c r="H185" s="1" t="str">
        <f t="shared" si="6"/>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ca="1" si="5"/>
        <v>175</v>
      </c>
      <c r="H186" s="1" t="str">
        <f t="shared" si="6"/>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ca="1" si="5"/>
        <v>176</v>
      </c>
      <c r="H187" s="1" t="str">
        <f t="shared" si="6"/>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ca="1" si="5"/>
        <v>177</v>
      </c>
      <c r="H188" s="1" t="str">
        <f t="shared" si="6"/>
        <v>ファイル ドライブ名取得</v>
      </c>
    </row>
    <row r="189" spans="1:8" outlineLevel="1">
      <c r="A189" s="2"/>
      <c r="B189" s="2" t="s">
        <v>726</v>
      </c>
      <c r="C189" s="4" t="s">
        <v>1020</v>
      </c>
      <c r="D189" s="4" t="str">
        <f>"objFSO.GetFileName( ""C:\codes\a.txt"" )"</f>
        <v>objFSO.GetFileName( "C:\codes\a.txt" )</v>
      </c>
      <c r="E189" s="5" t="s">
        <v>727</v>
      </c>
      <c r="F189" s="1" t="s">
        <v>122</v>
      </c>
      <c r="G189" s="1">
        <f t="shared" ca="1" si="5"/>
        <v>178</v>
      </c>
      <c r="H189" s="1" t="str">
        <f t="shared" si="6"/>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ca="1" si="5"/>
        <v>179</v>
      </c>
      <c r="H190" s="1" t="str">
        <f t="shared" si="6"/>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ca="1" si="5"/>
        <v>180</v>
      </c>
      <c r="H191" s="1" t="str">
        <f t="shared" si="6"/>
        <v>ファイル ファイルベース名取得</v>
      </c>
    </row>
    <row r="192" spans="1:8" outlineLevel="1">
      <c r="A192" s="2"/>
      <c r="B192" s="2" t="s">
        <v>1007</v>
      </c>
      <c r="C192" s="4" t="str">
        <f>"objFSO.GetExtensionName( ""C:\codes\a.txt"" )"</f>
        <v>objFSO.GetExtensionName( "C:\codes\a.txt" )</v>
      </c>
      <c r="D192" s="4" t="str">
        <f>"objFSO.GetExtensionName( ""C:\codes\a.txt"" )"</f>
        <v>objFSO.GetExtensionName( "C:\codes\a.txt" )</v>
      </c>
      <c r="E192" s="5" t="s">
        <v>267</v>
      </c>
      <c r="F192" s="1" t="s">
        <v>122</v>
      </c>
      <c r="G192" s="1">
        <f t="shared" ca="1" si="5"/>
        <v>181</v>
      </c>
      <c r="H192" s="1" t="str">
        <f t="shared" si="6"/>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ca="1" si="5"/>
        <v>182</v>
      </c>
      <c r="H193" s="1" t="str">
        <f t="shared" si="6"/>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ca="1" si="5"/>
        <v>183</v>
      </c>
      <c r="H194" s="1" t="str">
        <f t="shared" si="6"/>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ca="1" si="5"/>
        <v>184</v>
      </c>
      <c r="H195" s="1" t="str">
        <f t="shared" si="6"/>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ca="1" si="7">IF(H196="",OFFSET(G196,-1,0),OFFSET(G196,-1,0)+1)</f>
        <v>185</v>
      </c>
      <c r="H196" s="1" t="str">
        <f t="shared" ref="H196:H259" si="8">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ca="1" si="7"/>
        <v>186</v>
      </c>
      <c r="H197" s="1" t="str">
        <f t="shared" si="8"/>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ca="1" si="7"/>
        <v>187</v>
      </c>
      <c r="H198" s="1" t="str">
        <f t="shared" si="8"/>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ca="1" si="7"/>
        <v>188</v>
      </c>
      <c r="H199" s="1" t="str">
        <f t="shared" si="8"/>
        <v>フォルダ 親フォルダパス取得</v>
      </c>
    </row>
    <row r="200" spans="1:8" outlineLevel="1">
      <c r="B200" s="2" t="s">
        <v>341</v>
      </c>
      <c r="C200" s="4" t="s">
        <v>342</v>
      </c>
      <c r="D200" s="4" t="s">
        <v>342</v>
      </c>
      <c r="E200" s="5" t="s">
        <v>343</v>
      </c>
      <c r="F200" s="1" t="s">
        <v>122</v>
      </c>
      <c r="G200" s="1">
        <f t="shared" ca="1" si="7"/>
        <v>189</v>
      </c>
      <c r="H200" s="1" t="str">
        <f t="shared" si="8"/>
        <v>フォルダ 特殊フォルダパス取得</v>
      </c>
    </row>
    <row r="201" spans="1:8" outlineLevel="1">
      <c r="B201" s="2" t="s">
        <v>1008</v>
      </c>
      <c r="C201" s="4" t="str">
        <f>"Call MoveToTrushBox(objFSO, sTrgtPath)
Private Function MoveToTrushBox(ByRef objFSO, ByVal sTrgtPath)
    If objFSO.FileExists(sTrgtPath) Then" &amp; "
        CreateObject(""Shell.Application"").Namespace(10).movehere sTrgtPath
        Do While objFSO.FileExists(sTrgtPath) Or objFSO.FolderExists(sTrgtPath)
            '削除処理は非同期で進行するため、削除中にスクリプトが終了すると削除処理は中断される。" &amp; "
            '削除対象が削除されるまで待機する。
            WScript.sleep(100)
        Loop" &amp; "
        MoveToTrushBox = True
    Else
        MoveToTrushBox = False
    End If
End Function"</f>
        <v>Call MoveToTrushBox(objFSO, sTrgtPath)
Private Function MoveToTrushBox(ByRef objFSO, ByVal sTrgtPath)
    If objFSO.FileExists(sTrgtPath) Then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MoveToTrushBox = True
    Else
        MoveToTrushBox = False
    End If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ca="1" si="7"/>
        <v>190</v>
      </c>
      <c r="H201" s="1" t="str">
        <f t="shared" si="8"/>
        <v>ファイル/フォルダ 削除(ゴミ箱移動)</v>
      </c>
    </row>
    <row r="202" spans="1:8">
      <c r="A202" s="17" t="s">
        <v>482</v>
      </c>
      <c r="B202" s="7"/>
      <c r="C202" s="7"/>
      <c r="D202" s="7"/>
      <c r="E202" s="18" t="s">
        <v>122</v>
      </c>
      <c r="F202" s="1" t="s">
        <v>122</v>
      </c>
      <c r="G202" s="1">
        <f t="shared" ca="1" si="7"/>
        <v>190</v>
      </c>
      <c r="H202" s="1" t="str">
        <f t="shared" si="8"/>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ca="1" si="7"/>
        <v>191</v>
      </c>
      <c r="H203" s="1" t="str">
        <f t="shared" si="8"/>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ca="1" si="7"/>
        <v>192</v>
      </c>
      <c r="H204" s="1" t="str">
        <f t="shared" si="8"/>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ca="1" si="7"/>
        <v>193</v>
      </c>
      <c r="H205" s="1" t="str">
        <f t="shared" si="8"/>
        <v>検索設定 検索パターン</v>
      </c>
    </row>
    <row r="206" spans="1:8" outlineLevel="1">
      <c r="A206" s="2"/>
      <c r="B206" s="2" t="s">
        <v>471</v>
      </c>
      <c r="C206" s="23" t="s">
        <v>487</v>
      </c>
      <c r="D206" s="4" t="s">
        <v>465</v>
      </c>
      <c r="E206" s="5" t="s">
        <v>481</v>
      </c>
      <c r="F206" s="1" t="s">
        <v>122</v>
      </c>
      <c r="G206" s="1">
        <f t="shared" ca="1" si="7"/>
        <v>194</v>
      </c>
      <c r="H206" s="1" t="str">
        <f t="shared" si="8"/>
        <v>検索設定 大小文字区別</v>
      </c>
    </row>
    <row r="207" spans="1:8" outlineLevel="1">
      <c r="A207" s="2"/>
      <c r="B207" s="2" t="s">
        <v>472</v>
      </c>
      <c r="C207" s="2" t="s">
        <v>488</v>
      </c>
      <c r="D207" s="4" t="s">
        <v>466</v>
      </c>
      <c r="E207" s="5" t="s">
        <v>122</v>
      </c>
      <c r="F207" s="1" t="s">
        <v>122</v>
      </c>
      <c r="G207" s="1">
        <f t="shared" ca="1" si="7"/>
        <v>195</v>
      </c>
      <c r="H207" s="1" t="str">
        <f t="shared" si="8"/>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ca="1" si="7"/>
        <v>196</v>
      </c>
      <c r="H208" s="1" t="str">
        <f t="shared" si="8"/>
        <v>検索実行</v>
      </c>
    </row>
    <row r="209" spans="1:8" outlineLevel="1">
      <c r="A209" s="2"/>
      <c r="B209" s="2" t="s">
        <v>736</v>
      </c>
      <c r="C209" s="2" t="s">
        <v>489</v>
      </c>
      <c r="D209" s="4" t="s">
        <v>467</v>
      </c>
      <c r="E209" s="5" t="s">
        <v>474</v>
      </c>
      <c r="F209" s="1" t="s">
        <v>122</v>
      </c>
      <c r="G209" s="1">
        <f t="shared" ca="1" si="7"/>
        <v>197</v>
      </c>
      <c r="H209" s="1" t="str">
        <f t="shared" si="8"/>
        <v>検索結果 マッチ数取得</v>
      </c>
    </row>
    <row r="210" spans="1:8" outlineLevel="1">
      <c r="A210" s="2"/>
      <c r="B210" s="2" t="s">
        <v>468</v>
      </c>
      <c r="C210" s="2" t="s">
        <v>490</v>
      </c>
      <c r="D210" s="4" t="s">
        <v>475</v>
      </c>
      <c r="E210" s="5" t="s">
        <v>478</v>
      </c>
      <c r="F210" s="1" t="s">
        <v>122</v>
      </c>
      <c r="G210" s="1">
        <f t="shared" ca="1" si="7"/>
        <v>198</v>
      </c>
      <c r="H210" s="1" t="str">
        <f t="shared" si="8"/>
        <v>検索結果 サブマッチ数取得</v>
      </c>
    </row>
    <row r="211" spans="1:8" outlineLevel="1">
      <c r="A211" s="2"/>
      <c r="B211" s="2" t="s">
        <v>738</v>
      </c>
      <c r="C211" s="2" t="s">
        <v>491</v>
      </c>
      <c r="D211" s="4" t="s">
        <v>476</v>
      </c>
      <c r="E211" s="5" t="s">
        <v>479</v>
      </c>
      <c r="F211" s="1" t="s">
        <v>122</v>
      </c>
      <c r="G211" s="1">
        <f t="shared" ca="1" si="7"/>
        <v>199</v>
      </c>
      <c r="H211" s="1" t="str">
        <f t="shared" si="8"/>
        <v>検索結果 マッチ文字列取得</v>
      </c>
    </row>
    <row r="212" spans="1:8" outlineLevel="1">
      <c r="A212" s="2"/>
      <c r="B212" s="2" t="s">
        <v>737</v>
      </c>
      <c r="C212" s="2" t="s">
        <v>492</v>
      </c>
      <c r="D212" s="4" t="s">
        <v>477</v>
      </c>
      <c r="E212" s="5" t="s">
        <v>480</v>
      </c>
      <c r="F212" s="1" t="s">
        <v>122</v>
      </c>
      <c r="G212" s="1">
        <f t="shared" ca="1" si="7"/>
        <v>200</v>
      </c>
      <c r="H212" s="1" t="str">
        <f t="shared" si="8"/>
        <v>検索結果 サブマッチ文字列取得</v>
      </c>
    </row>
    <row r="213" spans="1:8" outlineLevel="1">
      <c r="A213" s="2"/>
      <c r="B213" s="2" t="s">
        <v>728</v>
      </c>
      <c r="C213" s="2" t="s">
        <v>730</v>
      </c>
      <c r="D213" s="4" t="s">
        <v>729</v>
      </c>
      <c r="E213" s="5" t="s">
        <v>734</v>
      </c>
      <c r="F213" s="1" t="s">
        <v>122</v>
      </c>
      <c r="G213" s="1">
        <f t="shared" ca="1" si="7"/>
        <v>201</v>
      </c>
      <c r="H213" s="1" t="str">
        <f t="shared" si="8"/>
        <v>検索結果 マッチ位置取得</v>
      </c>
    </row>
    <row r="214" spans="1:8" outlineLevel="1">
      <c r="A214" s="2"/>
      <c r="B214" s="2" t="s">
        <v>731</v>
      </c>
      <c r="C214" s="2" t="s">
        <v>732</v>
      </c>
      <c r="D214" s="4" t="s">
        <v>733</v>
      </c>
      <c r="E214" s="5" t="s">
        <v>735</v>
      </c>
      <c r="F214" s="1" t="s">
        <v>122</v>
      </c>
      <c r="G214" s="1">
        <f t="shared" ca="1" si="7"/>
        <v>202</v>
      </c>
      <c r="H214" s="1" t="str">
        <f t="shared" si="8"/>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ca="1" si="7"/>
        <v>203</v>
      </c>
      <c r="H215" s="1" t="str">
        <f t="shared" si="8"/>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ca="1" si="7"/>
        <v>204</v>
      </c>
      <c r="H216" s="1" t="str">
        <f t="shared" si="8"/>
        <v>置換結果 結果取得</v>
      </c>
    </row>
    <row r="217" spans="1:8">
      <c r="A217" s="17" t="s">
        <v>399</v>
      </c>
      <c r="B217" s="7"/>
      <c r="C217" s="7"/>
      <c r="D217" s="7"/>
      <c r="E217" s="18" t="s">
        <v>122</v>
      </c>
      <c r="F217" s="1" t="s">
        <v>122</v>
      </c>
      <c r="G217" s="1">
        <f t="shared" ca="1" si="7"/>
        <v>204</v>
      </c>
      <c r="H217" s="1" t="str">
        <f t="shared" si="8"/>
        <v/>
      </c>
    </row>
    <row r="218" spans="1:8" outlineLevel="1">
      <c r="A218" s="2"/>
      <c r="B218" s="2" t="s">
        <v>115</v>
      </c>
      <c r="C218" s="4" t="str">
        <f>"WScript.ScriptFullName"</f>
        <v>WScript.ScriptFullName</v>
      </c>
      <c r="D218" s="22" t="s">
        <v>420</v>
      </c>
      <c r="E218" s="5"/>
      <c r="F218" s="1" t="s">
        <v>122</v>
      </c>
      <c r="G218" s="1">
        <f t="shared" ca="1" si="7"/>
        <v>205</v>
      </c>
      <c r="H218" s="1" t="str">
        <f t="shared" si="8"/>
        <v>実行スクリプト ファイルパス</v>
      </c>
    </row>
    <row r="219" spans="1:8" outlineLevel="1">
      <c r="A219" s="2"/>
      <c r="B219" s="2" t="s">
        <v>116</v>
      </c>
      <c r="C219" s="4" t="str">
        <f>"WScript.ScriptName"</f>
        <v>WScript.ScriptName</v>
      </c>
      <c r="D219" s="22" t="s">
        <v>418</v>
      </c>
      <c r="E219" s="5"/>
      <c r="F219" s="1" t="s">
        <v>122</v>
      </c>
      <c r="G219" s="1">
        <f t="shared" ca="1" si="7"/>
        <v>206</v>
      </c>
      <c r="H219" s="1" t="str">
        <f t="shared" si="8"/>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ca="1" si="7"/>
        <v>207</v>
      </c>
      <c r="H220" s="1" t="str">
        <f t="shared" si="8"/>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ca="1" si="7"/>
        <v>208</v>
      </c>
      <c r="H221" s="1" t="str">
        <f t="shared" si="8"/>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ca="1" si="7"/>
        <v>209</v>
      </c>
      <c r="H222" s="1" t="str">
        <f t="shared" si="8"/>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ca="1" si="7"/>
        <v>210</v>
      </c>
      <c r="H223" s="1" t="str">
        <f t="shared" si="8"/>
        <v>実行スクリプト フォルダパス②</v>
      </c>
    </row>
    <row r="224" spans="1:8">
      <c r="A224" s="17" t="s">
        <v>400</v>
      </c>
      <c r="B224" s="7"/>
      <c r="C224" s="7"/>
      <c r="D224" s="7"/>
      <c r="E224" s="18" t="s">
        <v>122</v>
      </c>
      <c r="F224" s="1" t="s">
        <v>122</v>
      </c>
      <c r="G224" s="1">
        <f t="shared" ca="1" si="7"/>
        <v>210</v>
      </c>
      <c r="H224" s="1" t="str">
        <f t="shared" si="8"/>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ca="1" si="7"/>
        <v>211</v>
      </c>
      <c r="H225" s="1" t="str">
        <f t="shared" si="8"/>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ca="1" si="7"/>
        <v>212</v>
      </c>
      <c r="H226" s="1" t="str">
        <f t="shared" si="8"/>
        <v>グラフ 追加</v>
      </c>
    </row>
    <row r="227" spans="1:8" outlineLevel="1">
      <c r="A227" s="2"/>
      <c r="B227" s="2" t="s">
        <v>219</v>
      </c>
      <c r="C227" s="19" t="s">
        <v>398</v>
      </c>
      <c r="D227" s="4" t="str">
        <f>"oChartObj.Delete"</f>
        <v>oChartObj.Delete</v>
      </c>
      <c r="E227" s="5" t="s">
        <v>122</v>
      </c>
      <c r="F227" s="1" t="s">
        <v>122</v>
      </c>
      <c r="G227" s="1">
        <f t="shared" ca="1" si="7"/>
        <v>213</v>
      </c>
      <c r="H227" s="1" t="str">
        <f t="shared" si="8"/>
        <v>グラフ 削除</v>
      </c>
    </row>
    <row r="228" spans="1:8" outlineLevel="1">
      <c r="A228" s="2"/>
      <c r="B228" s="2" t="s">
        <v>220</v>
      </c>
      <c r="C228" s="19" t="s">
        <v>398</v>
      </c>
      <c r="D228" s="4" t="str">
        <f>"oChartObj.Chart.ChartArea.Copy"</f>
        <v>oChartObj.Chart.ChartArea.Copy</v>
      </c>
      <c r="E228" s="5" t="s">
        <v>122</v>
      </c>
      <c r="F228" s="1" t="s">
        <v>122</v>
      </c>
      <c r="G228" s="1">
        <f t="shared" ca="1" si="7"/>
        <v>214</v>
      </c>
      <c r="H228" s="1" t="str">
        <f t="shared" si="8"/>
        <v>グラフ コピー</v>
      </c>
    </row>
    <row r="229" spans="1:8" outlineLevel="1">
      <c r="A229" s="2"/>
      <c r="B229" s="2" t="s">
        <v>221</v>
      </c>
      <c r="C229" s="19" t="s">
        <v>398</v>
      </c>
      <c r="D229" s="4" t="str">
        <f>"oChartObj.Top = 10"</f>
        <v>oChartObj.Top = 10</v>
      </c>
      <c r="E229" s="5" t="s">
        <v>122</v>
      </c>
      <c r="F229" s="1" t="s">
        <v>122</v>
      </c>
      <c r="G229" s="1">
        <f t="shared" ca="1" si="7"/>
        <v>215</v>
      </c>
      <c r="H229" s="1" t="str">
        <f t="shared" si="8"/>
        <v>グラフ 移動（Ｙ軸）</v>
      </c>
    </row>
    <row r="230" spans="1:8" outlineLevel="1">
      <c r="A230" s="2"/>
      <c r="B230" s="2" t="s">
        <v>222</v>
      </c>
      <c r="C230" s="19" t="s">
        <v>398</v>
      </c>
      <c r="D230" s="4" t="str">
        <f>"oChartObj.Left = 20"</f>
        <v>oChartObj.Left = 20</v>
      </c>
      <c r="E230" s="5" t="s">
        <v>122</v>
      </c>
      <c r="F230" s="1" t="s">
        <v>122</v>
      </c>
      <c r="G230" s="1">
        <f t="shared" ca="1" si="7"/>
        <v>216</v>
      </c>
      <c r="H230" s="1" t="str">
        <f t="shared" si="8"/>
        <v>グラフ 移動（Ｘ軸）</v>
      </c>
    </row>
    <row r="231" spans="1:8" outlineLevel="1">
      <c r="A231" s="2"/>
      <c r="B231" s="2" t="s">
        <v>223</v>
      </c>
      <c r="C231" s="19" t="s">
        <v>398</v>
      </c>
      <c r="D231" s="4" t="str">
        <f>"oChartObj.Width = 200"</f>
        <v>oChartObj.Width = 200</v>
      </c>
      <c r="E231" s="5" t="s">
        <v>122</v>
      </c>
      <c r="F231" s="1" t="s">
        <v>122</v>
      </c>
      <c r="G231" s="1">
        <f t="shared" ca="1" si="7"/>
        <v>217</v>
      </c>
      <c r="H231" s="1" t="str">
        <f t="shared" si="8"/>
        <v>グラフ サイズ変更（幅）</v>
      </c>
    </row>
    <row r="232" spans="1:8" outlineLevel="1">
      <c r="A232" s="2"/>
      <c r="B232" s="2" t="s">
        <v>224</v>
      </c>
      <c r="C232" s="19" t="s">
        <v>398</v>
      </c>
      <c r="D232" s="4" t="str">
        <f>"oChartObj.Height = 300"</f>
        <v>oChartObj.Height = 300</v>
      </c>
      <c r="E232" s="5" t="s">
        <v>122</v>
      </c>
      <c r="F232" s="1" t="s">
        <v>122</v>
      </c>
      <c r="G232" s="1">
        <f t="shared" ca="1" si="7"/>
        <v>218</v>
      </c>
      <c r="H232" s="1" t="str">
        <f t="shared" si="8"/>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ca="1" si="7"/>
        <v>219</v>
      </c>
      <c r="H233" s="1" t="str">
        <f t="shared" si="8"/>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ca="1" si="7"/>
        <v>220</v>
      </c>
      <c r="H234" s="1" t="str">
        <f t="shared" si="8"/>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ca="1" si="7"/>
        <v>221</v>
      </c>
      <c r="H235" s="1" t="str">
        <f t="shared" si="8"/>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ca="1" si="7"/>
        <v>222</v>
      </c>
      <c r="H236" s="1" t="str">
        <f t="shared" si="8"/>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ca="1" si="7"/>
        <v>223</v>
      </c>
      <c r="H237" s="1" t="str">
        <f t="shared" si="8"/>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ca="1" si="7"/>
        <v>224</v>
      </c>
      <c r="H238" s="1" t="str">
        <f t="shared" si="8"/>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ca="1" si="7"/>
        <v>225</v>
      </c>
      <c r="H239" s="1" t="str">
        <f t="shared" si="8"/>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ca="1" si="7"/>
        <v>226</v>
      </c>
      <c r="H240" s="1" t="str">
        <f t="shared" si="8"/>
        <v>グラフ Ｘ軸 目盛軸 スタイル</v>
      </c>
    </row>
    <row r="241" spans="1:8" outlineLevel="1">
      <c r="A241" s="2"/>
      <c r="B241" s="2" t="s">
        <v>233</v>
      </c>
      <c r="C241" s="21" t="s">
        <v>398</v>
      </c>
      <c r="D241" s="5" t="s">
        <v>260</v>
      </c>
      <c r="E241" s="5" t="s">
        <v>122</v>
      </c>
      <c r="F241" s="1" t="s">
        <v>122</v>
      </c>
      <c r="G241" s="1">
        <f t="shared" ca="1" si="7"/>
        <v>227</v>
      </c>
      <c r="H241" s="1" t="str">
        <f t="shared" si="8"/>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ca="1" si="7"/>
        <v>228</v>
      </c>
      <c r="H242" s="1" t="str">
        <f t="shared" si="8"/>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ca="1" si="7"/>
        <v>229</v>
      </c>
      <c r="H243" s="1" t="str">
        <f t="shared" si="8"/>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ca="1" si="7"/>
        <v>230</v>
      </c>
      <c r="H244" s="1" t="str">
        <f t="shared" si="8"/>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ca="1" si="7"/>
        <v>231</v>
      </c>
      <c r="H245" s="1" t="str">
        <f t="shared" si="8"/>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ca="1" si="7"/>
        <v>232</v>
      </c>
      <c r="H246" s="1" t="str">
        <f t="shared" si="8"/>
        <v>グラフ Ｘ軸 縦軸との交点</v>
      </c>
    </row>
    <row r="247" spans="1:8" outlineLevel="1">
      <c r="A247" s="2"/>
      <c r="B247" s="2" t="s">
        <v>239</v>
      </c>
      <c r="C247" s="19" t="s">
        <v>398</v>
      </c>
      <c r="D247" s="4" t="s">
        <v>261</v>
      </c>
      <c r="E247" s="5" t="s">
        <v>122</v>
      </c>
      <c r="F247" s="1" t="s">
        <v>122</v>
      </c>
      <c r="G247" s="1">
        <f t="shared" ca="1" si="7"/>
        <v>233</v>
      </c>
      <c r="H247" s="1" t="str">
        <f t="shared" si="8"/>
        <v>グラフ Ｙ軸 〃</v>
      </c>
    </row>
    <row r="248" spans="1:8" outlineLevel="1">
      <c r="A248" s="2"/>
      <c r="B248" s="2" t="s">
        <v>240</v>
      </c>
      <c r="C248" s="19" t="s">
        <v>398</v>
      </c>
      <c r="D248" s="4" t="str">
        <f>"oChartObj.Chart.HasTitle = True"</f>
        <v>oChartObj.Chart.HasTitle = True</v>
      </c>
      <c r="E248" s="5" t="s">
        <v>122</v>
      </c>
      <c r="F248" s="1" t="s">
        <v>122</v>
      </c>
      <c r="G248" s="1">
        <f t="shared" ca="1" si="7"/>
        <v>234</v>
      </c>
      <c r="H248" s="1" t="str">
        <f t="shared" si="8"/>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ca="1" si="7"/>
        <v>235</v>
      </c>
      <c r="H249" s="1" t="str">
        <f t="shared" si="8"/>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ca="1" si="7"/>
        <v>236</v>
      </c>
      <c r="H250" s="1" t="str">
        <f t="shared" si="8"/>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ca="1" si="7"/>
        <v>237</v>
      </c>
      <c r="H251" s="1" t="str">
        <f t="shared" si="8"/>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ca="1" si="7"/>
        <v>238</v>
      </c>
      <c r="H252" s="1" t="str">
        <f t="shared" si="8"/>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ca="1" si="7"/>
        <v>239</v>
      </c>
      <c r="H253" s="1" t="str">
        <f t="shared" si="8"/>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ca="1" si="7"/>
        <v>240</v>
      </c>
      <c r="H254" s="1" t="str">
        <f t="shared" si="8"/>
        <v>グラフ 画像として貼り付け</v>
      </c>
    </row>
    <row r="255" spans="1:8" outlineLevel="1">
      <c r="A255" s="7" t="s">
        <v>352</v>
      </c>
      <c r="B255" s="7"/>
      <c r="C255" s="7"/>
      <c r="D255" s="7"/>
      <c r="E255" s="18" t="s">
        <v>122</v>
      </c>
      <c r="F255" s="1" t="s">
        <v>122</v>
      </c>
      <c r="G255" s="1">
        <f t="shared" ca="1" si="7"/>
        <v>240</v>
      </c>
      <c r="H255" s="1" t="str">
        <f t="shared" si="8"/>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ca="1" si="7"/>
        <v>241</v>
      </c>
      <c r="H256" s="1" t="str">
        <f t="shared" si="8"/>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ca="1" si="7"/>
        <v>242</v>
      </c>
      <c r="H257" s="1" t="str">
        <f t="shared" si="8"/>
        <v>フォーム アンロード</v>
      </c>
    </row>
    <row r="258" spans="1:8" outlineLevel="1">
      <c r="A258" s="7" t="s">
        <v>353</v>
      </c>
      <c r="B258" s="7"/>
      <c r="C258" s="7"/>
      <c r="D258" s="7"/>
      <c r="E258" s="18" t="s">
        <v>122</v>
      </c>
      <c r="F258" s="1" t="s">
        <v>122</v>
      </c>
      <c r="G258" s="1">
        <f t="shared" ca="1" si="7"/>
        <v>242</v>
      </c>
      <c r="H258" s="1" t="str">
        <f t="shared" si="8"/>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ca="1" si="7"/>
        <v>243</v>
      </c>
      <c r="H259" s="1" t="str">
        <f t="shared" si="8"/>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ca="1" si="9">IF(H260="",OFFSET(G260,-1,0),OFFSET(G260,-1,0)+1)</f>
        <v>244</v>
      </c>
      <c r="H260" s="1" t="str">
        <f t="shared" ref="H260:H323" si="10">IF(B260="","",B260)</f>
        <v>ユーザフォーム表示中のキー操作</v>
      </c>
    </row>
    <row r="261" spans="1:8" outlineLevel="1">
      <c r="A261" s="7" t="s">
        <v>395</v>
      </c>
      <c r="B261" s="7"/>
      <c r="C261" s="7"/>
      <c r="D261" s="7"/>
      <c r="E261" s="18" t="s">
        <v>122</v>
      </c>
      <c r="F261" s="1" t="s">
        <v>122</v>
      </c>
      <c r="G261" s="1">
        <f t="shared" ca="1" si="9"/>
        <v>244</v>
      </c>
      <c r="H261" s="1" t="str">
        <f t="shared" si="10"/>
        <v/>
      </c>
    </row>
    <row r="262" spans="1:8" outlineLevel="1">
      <c r="A262" s="2"/>
      <c r="B262" s="2" t="s">
        <v>389</v>
      </c>
      <c r="C262" s="19" t="s">
        <v>398</v>
      </c>
      <c r="D262" s="4" t="s">
        <v>388</v>
      </c>
      <c r="E262" s="5" t="s">
        <v>122</v>
      </c>
      <c r="F262" s="1" t="s">
        <v>122</v>
      </c>
      <c r="G262" s="1">
        <f t="shared" ca="1" si="9"/>
        <v>245</v>
      </c>
      <c r="H262" s="1" t="str">
        <f t="shared" si="10"/>
        <v>ユーザフォルダパス</v>
      </c>
    </row>
    <row r="263" spans="1:8" outlineLevel="1">
      <c r="A263" s="7" t="s">
        <v>355</v>
      </c>
      <c r="B263" s="7"/>
      <c r="C263" s="7"/>
      <c r="D263" s="7"/>
      <c r="E263" s="18" t="s">
        <v>122</v>
      </c>
      <c r="F263" s="1" t="s">
        <v>122</v>
      </c>
      <c r="G263" s="1">
        <f t="shared" ca="1" si="9"/>
        <v>245</v>
      </c>
      <c r="H263" s="1" t="str">
        <f t="shared" si="10"/>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ca="1" si="9"/>
        <v>246</v>
      </c>
      <c r="H264" s="1" t="str">
        <f t="shared" si="10"/>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ca="1" si="9"/>
        <v>247</v>
      </c>
      <c r="H265" s="1" t="str">
        <f t="shared" si="10"/>
        <v>クリップボード 設定</v>
      </c>
    </row>
    <row r="266" spans="1:8" outlineLevel="1">
      <c r="A266" s="7" t="s">
        <v>354</v>
      </c>
      <c r="B266" s="7"/>
      <c r="C266" s="7"/>
      <c r="D266" s="7"/>
      <c r="E266" s="18" t="s">
        <v>122</v>
      </c>
      <c r="F266" s="1" t="s">
        <v>122</v>
      </c>
      <c r="G266" s="1">
        <f t="shared" ca="1" si="9"/>
        <v>247</v>
      </c>
      <c r="H266" s="1" t="str">
        <f t="shared" si="10"/>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ca="1" si="9"/>
        <v>248</v>
      </c>
      <c r="H267" s="1" t="str">
        <f t="shared" si="10"/>
        <v>ワード起動</v>
      </c>
    </row>
    <row r="268" spans="1:8" outlineLevel="1">
      <c r="A268" s="2"/>
      <c r="B268" s="2" t="s">
        <v>315</v>
      </c>
      <c r="C268" s="19" t="s">
        <v>398</v>
      </c>
      <c r="D268" s="4" t="str">
        <f>"dDoc.Close" &amp; CHAR(10) &amp; "Set dDoc = Nothing"</f>
        <v>dDoc.Close
Set dDoc = Nothing</v>
      </c>
      <c r="E268" s="5" t="s">
        <v>122</v>
      </c>
      <c r="F268" s="1" t="s">
        <v>122</v>
      </c>
      <c r="G268" s="1">
        <f t="shared" ca="1" si="9"/>
        <v>249</v>
      </c>
      <c r="H268" s="1" t="str">
        <f t="shared" si="10"/>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ca="1" si="9"/>
        <v>250</v>
      </c>
      <c r="H269" s="1" t="str">
        <f t="shared" si="10"/>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ca="1" si="9"/>
        <v>251</v>
      </c>
      <c r="H270" s="1" t="str">
        <f t="shared" si="10"/>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ca="1" si="9"/>
        <v>252</v>
      </c>
      <c r="H271" s="1" t="str">
        <f t="shared" si="10"/>
        <v>テキスト読み込み</v>
      </c>
    </row>
    <row r="272" spans="1:8" outlineLevel="1">
      <c r="A272" s="7" t="s">
        <v>349</v>
      </c>
      <c r="B272" s="7"/>
      <c r="C272" s="7"/>
      <c r="D272" s="7"/>
      <c r="E272" s="18" t="s">
        <v>122</v>
      </c>
      <c r="F272" s="1" t="s">
        <v>122</v>
      </c>
      <c r="G272" s="1">
        <f t="shared" ca="1" si="9"/>
        <v>252</v>
      </c>
      <c r="H272" s="1" t="str">
        <f t="shared" si="10"/>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ca="1" si="9"/>
        <v>253</v>
      </c>
      <c r="H273" s="1" t="str">
        <f t="shared" si="10"/>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ca="1" si="9"/>
        <v>254</v>
      </c>
      <c r="H274" s="1" t="str">
        <f t="shared" si="10"/>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ca="1" si="9"/>
        <v>255</v>
      </c>
      <c r="H275" s="1" t="str">
        <f t="shared" si="10"/>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ca="1" si="9"/>
        <v>256</v>
      </c>
      <c r="H276" s="1" t="str">
        <f t="shared" si="10"/>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ca="1" si="9"/>
        <v>257</v>
      </c>
      <c r="H277" s="1" t="str">
        <f t="shared" si="10"/>
        <v>ブック新規保存</v>
      </c>
    </row>
    <row r="278" spans="1:8" outlineLevel="1">
      <c r="A278" s="2"/>
      <c r="B278" s="2" t="s">
        <v>154</v>
      </c>
      <c r="C278" s="19" t="s">
        <v>398</v>
      </c>
      <c r="D278" s="4" t="str">
        <f>".Sheets.Count"</f>
        <v>.Sheets.Count</v>
      </c>
      <c r="E278" s="5" t="s">
        <v>122</v>
      </c>
      <c r="F278" s="1" t="s">
        <v>122</v>
      </c>
      <c r="G278" s="1">
        <f t="shared" ca="1" si="9"/>
        <v>258</v>
      </c>
      <c r="H278" s="1" t="str">
        <f t="shared" si="10"/>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ca="1" si="9"/>
        <v>259</v>
      </c>
      <c r="H279" s="1" t="str">
        <f t="shared" si="10"/>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ca="1" si="9"/>
        <v>260</v>
      </c>
      <c r="H280" s="1" t="str">
        <f t="shared" si="10"/>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ca="1" si="9"/>
        <v>261</v>
      </c>
      <c r="H281" s="1" t="str">
        <f t="shared" si="10"/>
        <v>シート削除</v>
      </c>
    </row>
    <row r="282" spans="1:8" outlineLevel="1">
      <c r="A282" s="2"/>
      <c r="B282" s="2" t="s">
        <v>158</v>
      </c>
      <c r="C282" s="19" t="s">
        <v>398</v>
      </c>
      <c r="D282" s="4" t="str">
        <f>".Sheets(シート名).Visible = (True\|False)"</f>
        <v>.Sheets(シート名).Visible = (True\|False)</v>
      </c>
      <c r="E282" s="5" t="s">
        <v>122</v>
      </c>
      <c r="F282" s="1" t="s">
        <v>122</v>
      </c>
      <c r="G282" s="1">
        <f t="shared" ca="1" si="9"/>
        <v>262</v>
      </c>
      <c r="H282" s="1" t="str">
        <f t="shared" si="10"/>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ca="1" si="9"/>
        <v>263</v>
      </c>
      <c r="H283" s="1" t="str">
        <f t="shared" si="10"/>
        <v>シート並べ替え</v>
      </c>
    </row>
    <row r="284" spans="1:8" outlineLevel="1">
      <c r="A284" s="2"/>
      <c r="B284" s="2" t="s">
        <v>1005</v>
      </c>
      <c r="C284" s="19" t="s">
        <v>398</v>
      </c>
      <c r="D284" s="4" t="str">
        <f>".Sheets(旧シート名).Name = 新シート名"</f>
        <v>.Sheets(旧シート名).Name = 新シート名</v>
      </c>
      <c r="E284" s="5" t="s">
        <v>122</v>
      </c>
      <c r="F284" s="1" t="s">
        <v>122</v>
      </c>
      <c r="G284" s="1">
        <f t="shared" ca="1" si="9"/>
        <v>264</v>
      </c>
      <c r="H284" s="1" t="str">
        <f t="shared" si="10"/>
        <v>シート名変更</v>
      </c>
    </row>
    <row r="285" spans="1:8" outlineLevel="1">
      <c r="A285" s="2"/>
      <c r="B285" s="2" t="s">
        <v>160</v>
      </c>
      <c r="C285" s="19" t="s">
        <v>398</v>
      </c>
      <c r="D285" s="4" t="str">
        <f>"Application.ScreenUpdating = True"</f>
        <v>Application.ScreenUpdating = True</v>
      </c>
      <c r="E285" s="5" t="s">
        <v>122</v>
      </c>
      <c r="F285" s="1" t="s">
        <v>122</v>
      </c>
      <c r="G285" s="1">
        <f t="shared" ca="1" si="9"/>
        <v>265</v>
      </c>
      <c r="H285" s="1" t="str">
        <f t="shared" si="10"/>
        <v>画面表示 ON</v>
      </c>
    </row>
    <row r="286" spans="1:8" outlineLevel="1">
      <c r="A286" s="2"/>
      <c r="B286" s="2" t="s">
        <v>161</v>
      </c>
      <c r="C286" s="19" t="s">
        <v>398</v>
      </c>
      <c r="D286" s="4" t="str">
        <f>"Application.ScreenUpdating = False"</f>
        <v>Application.ScreenUpdating = False</v>
      </c>
      <c r="E286" s="5" t="s">
        <v>122</v>
      </c>
      <c r="F286" s="1" t="s">
        <v>122</v>
      </c>
      <c r="G286" s="1">
        <f t="shared" ca="1" si="9"/>
        <v>266</v>
      </c>
      <c r="H286" s="1" t="str">
        <f t="shared" si="10"/>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ca="1" si="9"/>
        <v>267</v>
      </c>
      <c r="H287" s="1" t="str">
        <f t="shared" si="10"/>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ca="1" si="9"/>
        <v>268</v>
      </c>
      <c r="H288" s="1" t="str">
        <f t="shared" si="10"/>
        <v>計算方法切替 手動</v>
      </c>
    </row>
    <row r="289" spans="1:8" outlineLevel="1">
      <c r="A289" s="2"/>
      <c r="B289" s="2" t="s">
        <v>164</v>
      </c>
      <c r="C289" s="19" t="s">
        <v>398</v>
      </c>
      <c r="D289" s="4" t="str">
        <f>"Application.Calculate"</f>
        <v>Application.Calculate</v>
      </c>
      <c r="E289" s="5" t="s">
        <v>122</v>
      </c>
      <c r="F289" s="1" t="s">
        <v>122</v>
      </c>
      <c r="G289" s="1">
        <f t="shared" ca="1" si="9"/>
        <v>269</v>
      </c>
      <c r="H289" s="1" t="str">
        <f t="shared" si="10"/>
        <v>ブック再計算</v>
      </c>
    </row>
    <row r="290" spans="1:8" outlineLevel="1">
      <c r="A290" s="2"/>
      <c r="B290" s="2" t="s">
        <v>165</v>
      </c>
      <c r="C290" s="19" t="s">
        <v>398</v>
      </c>
      <c r="D290" s="4" t="str">
        <f>"Application.CalculateFull"</f>
        <v>Application.CalculateFull</v>
      </c>
      <c r="E290" s="5" t="s">
        <v>122</v>
      </c>
      <c r="F290" s="1" t="s">
        <v>122</v>
      </c>
      <c r="G290" s="1">
        <f t="shared" ca="1" si="9"/>
        <v>270</v>
      </c>
      <c r="H290" s="1" t="str">
        <f t="shared" si="10"/>
        <v>ブック強制再計算</v>
      </c>
    </row>
    <row r="291" spans="1:8" outlineLevel="1">
      <c r="A291" s="2"/>
      <c r="B291" s="2" t="s">
        <v>496</v>
      </c>
      <c r="C291" s="19" t="s">
        <v>398</v>
      </c>
      <c r="D291" s="4" t="s">
        <v>497</v>
      </c>
      <c r="E291" s="5" t="s">
        <v>498</v>
      </c>
      <c r="F291" s="1" t="s">
        <v>122</v>
      </c>
      <c r="G291" s="1">
        <f t="shared" ca="1" si="9"/>
        <v>271</v>
      </c>
      <c r="H291" s="1" t="str">
        <f t="shared" si="10"/>
        <v>範囲の共通部分取り出し</v>
      </c>
    </row>
    <row r="292" spans="1:8" outlineLevel="1">
      <c r="A292" s="2"/>
      <c r="B292" s="2" t="s">
        <v>494</v>
      </c>
      <c r="C292" s="19" t="s">
        <v>398</v>
      </c>
      <c r="D292" s="4" t="s">
        <v>493</v>
      </c>
      <c r="E292" s="5" t="s">
        <v>495</v>
      </c>
      <c r="F292" s="1" t="s">
        <v>122</v>
      </c>
      <c r="G292" s="1">
        <f t="shared" ca="1" si="9"/>
        <v>272</v>
      </c>
      <c r="H292" s="1" t="str">
        <f t="shared" si="10"/>
        <v>範囲チェック</v>
      </c>
    </row>
    <row r="293" spans="1:8">
      <c r="A293" s="17" t="s">
        <v>401</v>
      </c>
      <c r="B293" s="7"/>
      <c r="C293" s="7"/>
      <c r="D293" s="7"/>
      <c r="E293" s="18" t="s">
        <v>122</v>
      </c>
      <c r="F293" s="1" t="s">
        <v>122</v>
      </c>
      <c r="G293" s="1">
        <f t="shared" ca="1" si="9"/>
        <v>272</v>
      </c>
      <c r="H293" s="1" t="str">
        <f t="shared" si="10"/>
        <v/>
      </c>
    </row>
    <row r="294" spans="1:8" outlineLevel="1">
      <c r="A294" s="2"/>
      <c r="B294" s="2" t="s">
        <v>258</v>
      </c>
      <c r="C294" s="19" t="s">
        <v>398</v>
      </c>
      <c r="D294" s="4" t="str">
        <f>"Application.DisplayAlerts = False"</f>
        <v>Application.DisplayAlerts = False</v>
      </c>
      <c r="E294" s="5" t="s">
        <v>122</v>
      </c>
      <c r="F294" s="1" t="s">
        <v>122</v>
      </c>
      <c r="G294" s="1">
        <f t="shared" ca="1" si="9"/>
        <v>273</v>
      </c>
      <c r="H294" s="1" t="str">
        <f t="shared" si="10"/>
        <v>確認メッセージ抑制</v>
      </c>
    </row>
    <row r="295" spans="1:8" outlineLevel="1">
      <c r="A295" s="2"/>
      <c r="B295" s="2" t="s">
        <v>257</v>
      </c>
      <c r="C295" s="19" t="s">
        <v>398</v>
      </c>
      <c r="D295" s="4" t="str">
        <f>"Application.DisplayAlerts = True"</f>
        <v>Application.DisplayAlerts = True</v>
      </c>
      <c r="E295" s="5" t="s">
        <v>122</v>
      </c>
      <c r="F295" s="1" t="s">
        <v>122</v>
      </c>
      <c r="G295" s="1">
        <f t="shared" ca="1" si="9"/>
        <v>274</v>
      </c>
      <c r="H295" s="1" t="str">
        <f t="shared" si="10"/>
        <v>確認メッセージ表示</v>
      </c>
    </row>
    <row r="296" spans="1:8" outlineLevel="1">
      <c r="A296" s="2"/>
      <c r="B296" s="2" t="s">
        <v>166</v>
      </c>
      <c r="C296" s="19" t="s">
        <v>398</v>
      </c>
      <c r="D296" s="4" t="str">
        <f>".Rows(2).Select"</f>
        <v>.Rows(2).Select</v>
      </c>
      <c r="E296" s="5" t="s">
        <v>122</v>
      </c>
      <c r="F296" s="1" t="s">
        <v>122</v>
      </c>
      <c r="G296" s="1">
        <f t="shared" ca="1" si="9"/>
        <v>275</v>
      </c>
      <c r="H296" s="1" t="str">
        <f t="shared" si="10"/>
        <v>選択 行</v>
      </c>
    </row>
    <row r="297" spans="1:8" outlineLevel="1">
      <c r="A297" s="2"/>
      <c r="B297" s="2" t="s">
        <v>167</v>
      </c>
      <c r="C297" s="19" t="s">
        <v>398</v>
      </c>
      <c r="D297" s="4" t="str">
        <f>".Columns(2).Select"</f>
        <v>.Columns(2).Select</v>
      </c>
      <c r="E297" s="5" t="s">
        <v>122</v>
      </c>
      <c r="F297" s="1" t="s">
        <v>122</v>
      </c>
      <c r="G297" s="1">
        <f t="shared" ca="1" si="9"/>
        <v>276</v>
      </c>
      <c r="H297" s="1" t="str">
        <f t="shared" si="10"/>
        <v>選択 列</v>
      </c>
    </row>
    <row r="298" spans="1:8" outlineLevel="1">
      <c r="A298" s="2"/>
      <c r="B298" s="2" t="s">
        <v>168</v>
      </c>
      <c r="C298" s="19" t="s">
        <v>398</v>
      </c>
      <c r="D298" s="4" t="str">
        <f>".Cells(1,1).Select"</f>
        <v>.Cells(1,1).Select</v>
      </c>
      <c r="E298" s="5" t="s">
        <v>122</v>
      </c>
      <c r="F298" s="1" t="s">
        <v>122</v>
      </c>
      <c r="G298" s="1">
        <f t="shared" ca="1" si="9"/>
        <v>277</v>
      </c>
      <c r="H298" s="1" t="str">
        <f t="shared" si="10"/>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ca="1" si="9"/>
        <v>278</v>
      </c>
      <c r="H299" s="1" t="str">
        <f t="shared" si="10"/>
        <v>選択 範囲</v>
      </c>
    </row>
    <row r="300" spans="1:8" outlineLevel="1">
      <c r="A300" s="2"/>
      <c r="B300" s="2" t="s">
        <v>170</v>
      </c>
      <c r="C300" s="19" t="s">
        <v>398</v>
      </c>
      <c r="D300" s="4" t="str">
        <f>".Cells.Find(""りんご"", LookAt:=xlWhole).Row"</f>
        <v>.Cells.Find("りんご", LookAt:=xlWhole).Row</v>
      </c>
      <c r="E300" s="5" t="s">
        <v>122</v>
      </c>
      <c r="F300" s="1" t="s">
        <v>122</v>
      </c>
      <c r="G300" s="1">
        <f t="shared" ca="1" si="9"/>
        <v>279</v>
      </c>
      <c r="H300" s="1" t="str">
        <f t="shared" si="10"/>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ca="1" si="9"/>
        <v>280</v>
      </c>
      <c r="H301" s="1" t="str">
        <f t="shared" si="10"/>
        <v>セル検索（行番号取得）</v>
      </c>
    </row>
    <row r="302" spans="1:8" outlineLevel="1">
      <c r="A302" s="2"/>
      <c r="B302" s="2" t="s">
        <v>171</v>
      </c>
      <c r="C302" s="19" t="s">
        <v>398</v>
      </c>
      <c r="D302" s="4" t="str">
        <f>".Cells(X, Y).Value"</f>
        <v>.Cells(X, Y).Value</v>
      </c>
      <c r="E302" s="5" t="s">
        <v>301</v>
      </c>
      <c r="F302" s="1" t="s">
        <v>122</v>
      </c>
      <c r="G302" s="1">
        <f t="shared" ca="1" si="9"/>
        <v>281</v>
      </c>
      <c r="H302" s="1" t="str">
        <f t="shared" si="10"/>
        <v>セル参照方法</v>
      </c>
    </row>
    <row r="303" spans="1:8" outlineLevel="1">
      <c r="A303" s="2"/>
      <c r="B303" s="2" t="s">
        <v>172</v>
      </c>
      <c r="C303" s="19" t="s">
        <v>398</v>
      </c>
      <c r="D303" s="4" t="str">
        <f>".Cells(1, 1).Top"</f>
        <v>.Cells(1, 1).Top</v>
      </c>
      <c r="E303" s="5" t="s">
        <v>302</v>
      </c>
      <c r="F303" s="1" t="s">
        <v>122</v>
      </c>
      <c r="G303" s="1">
        <f t="shared" ca="1" si="9"/>
        <v>282</v>
      </c>
      <c r="H303" s="1" t="str">
        <f t="shared" si="10"/>
        <v>セル位置取得（Ｙ軸）</v>
      </c>
    </row>
    <row r="304" spans="1:8" outlineLevel="1">
      <c r="A304" s="2"/>
      <c r="B304" s="2" t="s">
        <v>173</v>
      </c>
      <c r="C304" s="19" t="s">
        <v>398</v>
      </c>
      <c r="D304" s="4" t="str">
        <f>".Cells(1, 1).Left"</f>
        <v>.Cells(1, 1).Left</v>
      </c>
      <c r="E304" s="5" t="s">
        <v>303</v>
      </c>
      <c r="F304" s="1" t="s">
        <v>122</v>
      </c>
      <c r="G304" s="1">
        <f t="shared" ca="1" si="9"/>
        <v>283</v>
      </c>
      <c r="H304" s="1" t="str">
        <f t="shared" si="10"/>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ca="1" si="9"/>
        <v>284</v>
      </c>
      <c r="H305" s="1" t="str">
        <f t="shared" si="10"/>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ca="1" si="9"/>
        <v>285</v>
      </c>
      <c r="H306" s="1" t="str">
        <f t="shared" si="10"/>
        <v>行追加</v>
      </c>
    </row>
    <row r="307" spans="1:8" outlineLevel="1">
      <c r="A307" s="2"/>
      <c r="B307" s="2" t="s">
        <v>176</v>
      </c>
      <c r="C307" s="19" t="s">
        <v>398</v>
      </c>
      <c r="D307" s="4" t="str">
        <f>".Cells(行, 列).Font.Strikethrough"</f>
        <v>.Cells(行, 列).Font.Strikethrough</v>
      </c>
      <c r="E307" s="5" t="s">
        <v>122</v>
      </c>
      <c r="F307" s="1" t="s">
        <v>122</v>
      </c>
      <c r="G307" s="1">
        <f t="shared" ca="1" si="9"/>
        <v>286</v>
      </c>
      <c r="H307" s="1" t="str">
        <f t="shared" si="10"/>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ca="1" si="9"/>
        <v>287</v>
      </c>
      <c r="H308" s="1" t="str">
        <f t="shared" si="10"/>
        <v>枠線非表示</v>
      </c>
    </row>
    <row r="309" spans="1:8" outlineLevel="1">
      <c r="A309" s="2"/>
      <c r="B309" s="2" t="s">
        <v>178</v>
      </c>
      <c r="C309" s="19" t="s">
        <v>398</v>
      </c>
      <c r="D309" s="4" t="str">
        <f>".Range(""A1"").EntireRow.Hidden"</f>
        <v>.Range("A1").EntireRow.Hidden</v>
      </c>
      <c r="E309" s="5" t="s">
        <v>122</v>
      </c>
      <c r="F309" s="1" t="s">
        <v>122</v>
      </c>
      <c r="G309" s="1">
        <f t="shared" ca="1" si="9"/>
        <v>288</v>
      </c>
      <c r="H309" s="1" t="str">
        <f t="shared" si="10"/>
        <v>可視/不可視チェック（行）</v>
      </c>
    </row>
    <row r="310" spans="1:8" outlineLevel="1">
      <c r="A310" s="2"/>
      <c r="B310" s="2" t="s">
        <v>179</v>
      </c>
      <c r="C310" s="19" t="s">
        <v>398</v>
      </c>
      <c r="D310" s="4" t="str">
        <f>".Range(""A1"").EntireColumn.Hidden"</f>
        <v>.Range("A1").EntireColumn.Hidden</v>
      </c>
      <c r="E310" s="5" t="s">
        <v>122</v>
      </c>
      <c r="F310" s="1" t="s">
        <v>122</v>
      </c>
      <c r="G310" s="1">
        <f t="shared" ca="1" si="9"/>
        <v>289</v>
      </c>
      <c r="H310" s="1" t="str">
        <f t="shared" si="10"/>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ca="1" si="9"/>
        <v>290</v>
      </c>
      <c r="H311" s="1" t="str">
        <f t="shared" si="10"/>
        <v>非表示セル判定</v>
      </c>
    </row>
    <row r="312" spans="1:8" outlineLevel="1">
      <c r="A312" s="2"/>
      <c r="B312" s="2" t="s">
        <v>180</v>
      </c>
      <c r="C312" s="19" t="s">
        <v>398</v>
      </c>
      <c r="D312" s="4" t="str">
        <f>"文字列変数 = .Range(""A1"").Font.Name"</f>
        <v>文字列変数 = .Range("A1").Font.Name</v>
      </c>
      <c r="E312" s="5" t="s">
        <v>122</v>
      </c>
      <c r="F312" s="1" t="s">
        <v>122</v>
      </c>
      <c r="G312" s="1">
        <f t="shared" ca="1" si="9"/>
        <v>291</v>
      </c>
      <c r="H312" s="1" t="str">
        <f t="shared" si="10"/>
        <v>フォント名取得</v>
      </c>
    </row>
    <row r="313" spans="1:8" outlineLevel="1">
      <c r="A313" s="2"/>
      <c r="B313" s="2" t="s">
        <v>181</v>
      </c>
      <c r="C313" s="19" t="s">
        <v>398</v>
      </c>
      <c r="D313" s="4" t="str">
        <f>".Range(""A1"").Font.Size = 14"</f>
        <v>.Range("A1").Font.Size = 14</v>
      </c>
      <c r="E313" s="5" t="s">
        <v>122</v>
      </c>
      <c r="F313" s="1" t="s">
        <v>122</v>
      </c>
      <c r="G313" s="1">
        <f t="shared" ca="1" si="9"/>
        <v>292</v>
      </c>
      <c r="H313" s="1" t="str">
        <f t="shared" si="10"/>
        <v>フォントサイズ変更</v>
      </c>
    </row>
    <row r="314" spans="1:8" outlineLevel="1">
      <c r="A314" s="2"/>
      <c r="B314" s="2" t="s">
        <v>182</v>
      </c>
      <c r="C314" s="19" t="s">
        <v>398</v>
      </c>
      <c r="D314" s="4" t="str">
        <f>".Range(""A1"").Font.Color = RGB(0, 255, 0)"</f>
        <v>.Range("A1").Font.Color = RGB(0, 255, 0)</v>
      </c>
      <c r="E314" s="5" t="s">
        <v>122</v>
      </c>
      <c r="F314" s="1" t="s">
        <v>122</v>
      </c>
      <c r="G314" s="1">
        <f t="shared" ca="1" si="9"/>
        <v>293</v>
      </c>
      <c r="H314" s="1" t="str">
        <f t="shared" si="10"/>
        <v>フォントカラー変更</v>
      </c>
    </row>
    <row r="315" spans="1:8" outlineLevel="1">
      <c r="A315" s="2"/>
      <c r="B315" s="2" t="s">
        <v>183</v>
      </c>
      <c r="C315" s="19" t="s">
        <v>398</v>
      </c>
      <c r="D315" s="4" t="str">
        <f>".Range(""A1"").Font.Bold = True"</f>
        <v>.Range("A1").Font.Bold = True</v>
      </c>
      <c r="E315" s="5" t="s">
        <v>122</v>
      </c>
      <c r="F315" s="1" t="s">
        <v>122</v>
      </c>
      <c r="G315" s="1">
        <f t="shared" ca="1" si="9"/>
        <v>294</v>
      </c>
      <c r="H315" s="1" t="str">
        <f t="shared" si="10"/>
        <v>フォント太字変更</v>
      </c>
    </row>
    <row r="316" spans="1:8" outlineLevel="1">
      <c r="A316" s="2"/>
      <c r="B316" s="2" t="s">
        <v>184</v>
      </c>
      <c r="C316" s="19" t="s">
        <v>398</v>
      </c>
      <c r="D316" s="4" t="str">
        <f>".Range(""A1"").Font.Underline = True"</f>
        <v>.Range("A1").Font.Underline = True</v>
      </c>
      <c r="E316" s="5" t="s">
        <v>122</v>
      </c>
      <c r="F316" s="1" t="s">
        <v>122</v>
      </c>
      <c r="G316" s="1">
        <f t="shared" ca="1" si="9"/>
        <v>295</v>
      </c>
      <c r="H316" s="1" t="str">
        <f t="shared" si="10"/>
        <v>フォント下線変更</v>
      </c>
    </row>
    <row r="317" spans="1:8" outlineLevel="1">
      <c r="A317" s="2"/>
      <c r="B317" s="2" t="s">
        <v>185</v>
      </c>
      <c r="C317" s="19" t="s">
        <v>398</v>
      </c>
      <c r="D317" s="4" t="str">
        <f>".Range(""A1"").Interior.Color = RGB(255, 255, 0)"</f>
        <v>.Range("A1").Interior.Color = RGB(255, 255, 0)</v>
      </c>
      <c r="E317" s="5" t="s">
        <v>122</v>
      </c>
      <c r="F317" s="1" t="s">
        <v>122</v>
      </c>
      <c r="G317" s="1">
        <f t="shared" ca="1" si="9"/>
        <v>296</v>
      </c>
      <c r="H317" s="1" t="str">
        <f t="shared" si="10"/>
        <v>背景色変更</v>
      </c>
    </row>
    <row r="318" spans="1:8" outlineLevel="1">
      <c r="A318" s="2"/>
      <c r="B318" s="2" t="s">
        <v>186</v>
      </c>
      <c r="C318" s="19" t="s">
        <v>398</v>
      </c>
      <c r="D318" s="4" t="str">
        <f>".Range(""A1:C3"").Borders.LineStyle = xlContinuous"</f>
        <v>.Range("A1:C3").Borders.LineStyle = xlContinuous</v>
      </c>
      <c r="E318" s="5" t="s">
        <v>122</v>
      </c>
      <c r="F318" s="1" t="s">
        <v>122</v>
      </c>
      <c r="G318" s="1">
        <f t="shared" ca="1" si="9"/>
        <v>297</v>
      </c>
      <c r="H318" s="1" t="str">
        <f t="shared" si="10"/>
        <v>罫線（格子）設定</v>
      </c>
    </row>
    <row r="319" spans="1:8" outlineLevel="1">
      <c r="A319" s="2"/>
      <c r="B319" s="2" t="s">
        <v>187</v>
      </c>
      <c r="C319" s="19" t="s">
        <v>398</v>
      </c>
      <c r="D319" s="4" t="str">
        <f>".Range(""A1:C3"").MergeCells = True"</f>
        <v>.Range("A1:C3").MergeCells = True</v>
      </c>
      <c r="E319" s="5" t="s">
        <v>122</v>
      </c>
      <c r="F319" s="1" t="s">
        <v>122</v>
      </c>
      <c r="G319" s="1">
        <f t="shared" ca="1" si="9"/>
        <v>298</v>
      </c>
      <c r="H319" s="1" t="str">
        <f t="shared" si="10"/>
        <v>セル結合</v>
      </c>
    </row>
    <row r="320" spans="1:8" outlineLevel="1">
      <c r="A320" s="2"/>
      <c r="B320" s="2" t="s">
        <v>188</v>
      </c>
      <c r="C320" s="19" t="s">
        <v>398</v>
      </c>
      <c r="D320" s="4" t="str">
        <f>".Range(""A1:C3"").HorizontalAlignment = xlGeneral"</f>
        <v>.Range("A1:C3").HorizontalAlignment = xlGeneral</v>
      </c>
      <c r="E320" s="5" t="s">
        <v>259</v>
      </c>
      <c r="F320" s="1" t="s">
        <v>122</v>
      </c>
      <c r="G320" s="1">
        <f t="shared" ca="1" si="9"/>
        <v>299</v>
      </c>
      <c r="H320" s="1" t="str">
        <f t="shared" si="10"/>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ca="1" si="9"/>
        <v>300</v>
      </c>
      <c r="H321" s="1" t="str">
        <f t="shared" si="10"/>
        <v>セル内 垂直位置調整</v>
      </c>
    </row>
    <row r="322" spans="1:8" outlineLevel="1">
      <c r="A322" s="2"/>
      <c r="B322" s="2" t="s">
        <v>709</v>
      </c>
      <c r="C322" s="19" t="s">
        <v>398</v>
      </c>
      <c r="D322" s="4" t="str">
        <f>".Cells(1, 列).End(xlDown).Row"</f>
        <v>.Cells(1, 列).End(xlDown).Row</v>
      </c>
      <c r="E322" s="5" t="s">
        <v>122</v>
      </c>
      <c r="F322" s="1" t="s">
        <v>122</v>
      </c>
      <c r="G322" s="1">
        <f t="shared" ca="1" si="9"/>
        <v>301</v>
      </c>
      <c r="H322" s="1" t="str">
        <f t="shared" si="10"/>
        <v>先頭行取得</v>
      </c>
    </row>
    <row r="323" spans="1:8" outlineLevel="1">
      <c r="A323" s="2"/>
      <c r="B323" s="2" t="s">
        <v>710</v>
      </c>
      <c r="C323" s="19" t="s">
        <v>398</v>
      </c>
      <c r="D323" s="4" t="str">
        <f>".Cells(行, 1).End(xlToRight).Column"</f>
        <v>.Cells(行, 1).End(xlToRight).Column</v>
      </c>
      <c r="E323" s="5" t="s">
        <v>122</v>
      </c>
      <c r="F323" s="1" t="s">
        <v>122</v>
      </c>
      <c r="G323" s="1">
        <f t="shared" ca="1" si="9"/>
        <v>302</v>
      </c>
      <c r="H323" s="1" t="str">
        <f t="shared" si="10"/>
        <v>先頭列取得</v>
      </c>
    </row>
    <row r="324" spans="1:8" outlineLevel="1">
      <c r="A324" s="2"/>
      <c r="B324" s="2" t="s">
        <v>191</v>
      </c>
      <c r="C324" s="19" t="s">
        <v>398</v>
      </c>
      <c r="D324" s="4" t="str">
        <f>".Cells(.Rows.Count, 列).End(xlUp).Row"</f>
        <v>.Cells(.Rows.Count, 列).End(xlUp).Row</v>
      </c>
      <c r="E324" s="5" t="s">
        <v>122</v>
      </c>
      <c r="F324" s="1" t="s">
        <v>122</v>
      </c>
      <c r="G324" s="1">
        <f t="shared" ref="G324:G382" ca="1" si="11">IF(H324="",OFFSET(G324,-1,0),OFFSET(G324,-1,0)+1)</f>
        <v>303</v>
      </c>
      <c r="H324" s="1" t="str">
        <f t="shared" ref="H324:H382" si="12">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ca="1" si="11"/>
        <v>304</v>
      </c>
      <c r="H325" s="1" t="str">
        <f t="shared" si="12"/>
        <v>最終列取得</v>
      </c>
    </row>
    <row r="326" spans="1:8" outlineLevel="1">
      <c r="A326" s="2"/>
      <c r="B326" s="2" t="s">
        <v>193</v>
      </c>
      <c r="C326" s="19" t="s">
        <v>398</v>
      </c>
      <c r="D326" s="4" t="str">
        <f>".Sheets(シート名).UsedRange.Rows.Count + 1"</f>
        <v>.Sheets(シート名).UsedRange.Rows.Count + 1</v>
      </c>
      <c r="E326" s="5" t="s">
        <v>122</v>
      </c>
      <c r="F326" s="1" t="s">
        <v>122</v>
      </c>
      <c r="G326" s="1">
        <f t="shared" ca="1" si="11"/>
        <v>305</v>
      </c>
      <c r="H326" s="1" t="str">
        <f t="shared" si="12"/>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ca="1" si="11"/>
        <v>306</v>
      </c>
      <c r="H327" s="1" t="str">
        <f t="shared" si="12"/>
        <v>最終列取得（全行の中で最大）</v>
      </c>
    </row>
    <row r="328" spans="1:8" outlineLevel="1">
      <c r="A328" s="2"/>
      <c r="B328" s="2" t="s">
        <v>195</v>
      </c>
      <c r="C328" s="19" t="s">
        <v>398</v>
      </c>
      <c r="D328" s="4" t="str">
        <f>"Selection(1).Row"</f>
        <v>Selection(1).Row</v>
      </c>
      <c r="E328" s="5" t="s">
        <v>122</v>
      </c>
      <c r="F328" s="1" t="s">
        <v>122</v>
      </c>
      <c r="G328" s="1">
        <f t="shared" ca="1" si="11"/>
        <v>307</v>
      </c>
      <c r="H328" s="1" t="str">
        <f t="shared" si="12"/>
        <v>選択範囲位置取得（先頭行）</v>
      </c>
    </row>
    <row r="329" spans="1:8" outlineLevel="1">
      <c r="A329" s="2"/>
      <c r="B329" s="2" t="s">
        <v>196</v>
      </c>
      <c r="C329" s="19" t="s">
        <v>398</v>
      </c>
      <c r="D329" s="4" t="str">
        <f>"Selection(Selection.Count).Row"</f>
        <v>Selection(Selection.Count).Row</v>
      </c>
      <c r="E329" s="5" t="s">
        <v>122</v>
      </c>
      <c r="F329" s="1" t="s">
        <v>122</v>
      </c>
      <c r="G329" s="1">
        <f t="shared" ca="1" si="11"/>
        <v>308</v>
      </c>
      <c r="H329" s="1" t="str">
        <f t="shared" si="12"/>
        <v>選択範囲位置取得（末尾行）</v>
      </c>
    </row>
    <row r="330" spans="1:8" outlineLevel="1">
      <c r="A330" s="2"/>
      <c r="B330" s="2" t="s">
        <v>197</v>
      </c>
      <c r="C330" s="19" t="s">
        <v>398</v>
      </c>
      <c r="D330" s="4" t="str">
        <f>"Selection(1).Column"</f>
        <v>Selection(1).Column</v>
      </c>
      <c r="E330" s="5" t="s">
        <v>122</v>
      </c>
      <c r="F330" s="1" t="s">
        <v>122</v>
      </c>
      <c r="G330" s="1">
        <f t="shared" ca="1" si="11"/>
        <v>309</v>
      </c>
      <c r="H330" s="1" t="str">
        <f t="shared" si="12"/>
        <v>選択範囲位置取得（先頭列）</v>
      </c>
    </row>
    <row r="331" spans="1:8" outlineLevel="1">
      <c r="A331" s="2"/>
      <c r="B331" s="2" t="s">
        <v>198</v>
      </c>
      <c r="C331" s="19" t="s">
        <v>398</v>
      </c>
      <c r="D331" s="4" t="str">
        <f>"Selection(Selection.Count).Column"</f>
        <v>Selection(Selection.Count).Column</v>
      </c>
      <c r="E331" s="5" t="s">
        <v>122</v>
      </c>
      <c r="F331" s="1" t="s">
        <v>122</v>
      </c>
      <c r="G331" s="1">
        <f t="shared" ca="1" si="11"/>
        <v>310</v>
      </c>
      <c r="H331" s="1" t="str">
        <f t="shared" si="12"/>
        <v>選択範囲位置取得（末尾列）</v>
      </c>
    </row>
    <row r="332" spans="1:8" outlineLevel="1">
      <c r="A332" s="2"/>
      <c r="B332" s="2" t="s">
        <v>325</v>
      </c>
      <c r="C332" s="19" t="s">
        <v>398</v>
      </c>
      <c r="D332" s="4" t="s">
        <v>323</v>
      </c>
      <c r="E332" s="5" t="s">
        <v>331</v>
      </c>
      <c r="F332" s="1" t="s">
        <v>122</v>
      </c>
      <c r="G332" s="1">
        <f t="shared" ca="1" si="11"/>
        <v>311</v>
      </c>
      <c r="H332" s="1" t="str">
        <f t="shared" si="12"/>
        <v>選択範囲数（複数セル選択時）</v>
      </c>
    </row>
    <row r="333" spans="1:8" outlineLevel="1">
      <c r="A333" s="2"/>
      <c r="B333" s="2" t="s">
        <v>326</v>
      </c>
      <c r="C333" s="19" t="s">
        <v>398</v>
      </c>
      <c r="D333" s="4" t="s">
        <v>324</v>
      </c>
      <c r="E333" s="5" t="s">
        <v>329</v>
      </c>
      <c r="F333" s="1" t="s">
        <v>122</v>
      </c>
      <c r="G333" s="1">
        <f t="shared" ca="1" si="11"/>
        <v>312</v>
      </c>
      <c r="H333" s="1" t="str">
        <f t="shared" si="12"/>
        <v>選択範囲内のセル数（複数セル選択時）</v>
      </c>
    </row>
    <row r="334" spans="1:8" outlineLevel="1">
      <c r="A334" s="2"/>
      <c r="B334" s="2" t="s">
        <v>327</v>
      </c>
      <c r="C334" s="19" t="s">
        <v>398</v>
      </c>
      <c r="D334" s="4" t="s">
        <v>328</v>
      </c>
      <c r="E334" s="5" t="s">
        <v>330</v>
      </c>
      <c r="F334" s="1" t="s">
        <v>122</v>
      </c>
      <c r="G334" s="1">
        <f t="shared" ca="1" si="11"/>
        <v>313</v>
      </c>
      <c r="H334" s="1" t="str">
        <f t="shared" si="12"/>
        <v>選択範囲内のセル値（複数セル選択時）</v>
      </c>
    </row>
    <row r="335" spans="1:8" outlineLevel="1">
      <c r="A335" s="2"/>
      <c r="B335" s="2" t="s">
        <v>199</v>
      </c>
      <c r="C335" s="19" t="s">
        <v>398</v>
      </c>
      <c r="D335" s="4" t="str">
        <f>".Range(.Cells(1, 1), .Cells(6, 3))"</f>
        <v>.Range(.Cells(1, 1), .Cells(6, 3))</v>
      </c>
      <c r="E335" s="5" t="s">
        <v>122</v>
      </c>
      <c r="F335" s="1" t="s">
        <v>122</v>
      </c>
      <c r="G335" s="1">
        <f t="shared" ca="1" si="11"/>
        <v>314</v>
      </c>
      <c r="H335" s="1" t="str">
        <f t="shared" si="12"/>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ca="1" si="11"/>
        <v>315</v>
      </c>
      <c r="H336" s="1" t="str">
        <f t="shared" si="12"/>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ca="1" si="11"/>
        <v>316</v>
      </c>
      <c r="H337" s="1" t="str">
        <f t="shared" si="12"/>
        <v>セルソート</v>
      </c>
    </row>
    <row r="338" spans="1:8" outlineLevel="1">
      <c r="A338" s="2"/>
      <c r="B338" s="2" t="s">
        <v>202</v>
      </c>
      <c r="C338" s="19" t="s">
        <v>398</v>
      </c>
      <c r="D338" s="4" t="str">
        <f>".Range(""A1:A2"").ClearContents"</f>
        <v>.Range("A1:A2").ClearContents</v>
      </c>
      <c r="E338" s="5" t="s">
        <v>122</v>
      </c>
      <c r="F338" s="1" t="s">
        <v>122</v>
      </c>
      <c r="G338" s="1">
        <f t="shared" ca="1" si="11"/>
        <v>317</v>
      </c>
      <c r="H338" s="1" t="str">
        <f t="shared" si="12"/>
        <v>範囲セル 値クリア（書式そのまま）</v>
      </c>
    </row>
    <row r="339" spans="1:8" outlineLevel="1">
      <c r="A339" s="2"/>
      <c r="B339" s="2" t="s">
        <v>203</v>
      </c>
      <c r="C339" s="19" t="s">
        <v>398</v>
      </c>
      <c r="D339" s="4" t="str">
        <f>".Range(""A1:A2"").ClearFormats"</f>
        <v>.Range("A1:A2").ClearFormats</v>
      </c>
      <c r="E339" s="5" t="s">
        <v>122</v>
      </c>
      <c r="F339" s="1" t="s">
        <v>122</v>
      </c>
      <c r="G339" s="1">
        <f t="shared" ca="1" si="11"/>
        <v>318</v>
      </c>
      <c r="H339" s="1" t="str">
        <f t="shared" si="12"/>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ca="1" si="11"/>
        <v>319</v>
      </c>
      <c r="H340" s="1" t="str">
        <f t="shared" si="12"/>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ca="1" si="11"/>
        <v>320</v>
      </c>
      <c r="H341" s="1" t="str">
        <f t="shared" si="12"/>
        <v>空白セル選択</v>
      </c>
    </row>
    <row r="342" spans="1:8" outlineLevel="1">
      <c r="A342" s="2"/>
      <c r="B342" s="2" t="s">
        <v>206</v>
      </c>
      <c r="C342" s="19" t="s">
        <v>398</v>
      </c>
      <c r="D342" s="4" t="str">
        <f>".Range(""A1"").ColumnWidth = 5"</f>
        <v>.Range("A1").ColumnWidth = 5</v>
      </c>
      <c r="E342" s="5" t="s">
        <v>304</v>
      </c>
      <c r="F342" s="1" t="s">
        <v>122</v>
      </c>
      <c r="G342" s="1">
        <f t="shared" ca="1" si="11"/>
        <v>321</v>
      </c>
      <c r="H342" s="1" t="str">
        <f t="shared" si="12"/>
        <v>列幅変更</v>
      </c>
    </row>
    <row r="343" spans="1:8" outlineLevel="1">
      <c r="A343" s="2"/>
      <c r="B343" s="2" t="s">
        <v>207</v>
      </c>
      <c r="C343" s="19" t="s">
        <v>398</v>
      </c>
      <c r="D343" s="4" t="str">
        <f>".Range(.Cells(4, 2), .Cells(9, 2)).Columns.AutoFit"</f>
        <v>.Range(.Cells(4, 2), .Cells(9, 2)).Columns.AutoFit</v>
      </c>
      <c r="E343" s="5" t="s">
        <v>305</v>
      </c>
      <c r="F343" s="1" t="s">
        <v>122</v>
      </c>
      <c r="G343" s="1">
        <f t="shared" ca="1" si="11"/>
        <v>322</v>
      </c>
      <c r="H343" s="1" t="str">
        <f t="shared" si="12"/>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ca="1" si="11"/>
        <v>323</v>
      </c>
      <c r="H344" s="1" t="str">
        <f t="shared" si="12"/>
        <v>自動列幅調整（全領域）</v>
      </c>
    </row>
    <row r="345" spans="1:8" outlineLevel="1">
      <c r="A345" s="2"/>
      <c r="B345" s="2" t="s">
        <v>209</v>
      </c>
      <c r="C345" s="19" t="s">
        <v>398</v>
      </c>
      <c r="D345" s="4" t="str">
        <f>"Application.CutCopyMode = False"</f>
        <v>Application.CutCopyMode = False</v>
      </c>
      <c r="E345" s="5" t="s">
        <v>122</v>
      </c>
      <c r="F345" s="1" t="s">
        <v>122</v>
      </c>
      <c r="G345" s="1">
        <f t="shared" ca="1" si="11"/>
        <v>324</v>
      </c>
      <c r="H345" s="1" t="str">
        <f t="shared" si="12"/>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ca="1" si="11"/>
        <v>325</v>
      </c>
      <c r="H346" s="1" t="str">
        <f t="shared" si="12"/>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ca="1" si="11"/>
        <v>326</v>
      </c>
      <c r="H347" s="1" t="str">
        <f t="shared" si="12"/>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ca="1" si="11"/>
        <v>327</v>
      </c>
      <c r="H348" s="1" t="str">
        <f t="shared" si="12"/>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ca="1" si="11"/>
        <v>328</v>
      </c>
      <c r="H349" s="1" t="str">
        <f t="shared" si="12"/>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ca="1" si="11"/>
        <v>329</v>
      </c>
      <c r="H350" s="1" t="str">
        <f t="shared" si="12"/>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ca="1" si="11"/>
        <v>330</v>
      </c>
      <c r="H351" s="1" t="str">
        <f t="shared" si="12"/>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ca="1" si="11"/>
        <v>331</v>
      </c>
      <c r="H352" s="1" t="str">
        <f t="shared" si="12"/>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ca="1" si="11"/>
        <v>332</v>
      </c>
      <c r="H353" s="1" t="str">
        <f t="shared" si="12"/>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ca="1" si="11"/>
        <v>333</v>
      </c>
      <c r="H354" s="1" t="str">
        <f t="shared" si="12"/>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ca="1" si="11"/>
        <v>334</v>
      </c>
      <c r="H355" s="1" t="str">
        <f t="shared" si="12"/>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ca="1" si="11"/>
        <v>335</v>
      </c>
      <c r="H356" s="1" t="str">
        <f t="shared" si="12"/>
        <v>ワークシート関数</v>
      </c>
    </row>
    <row r="357" spans="1:8" outlineLevel="1">
      <c r="A357" s="2"/>
      <c r="B357" s="2" t="s">
        <v>121</v>
      </c>
      <c r="C357" s="19" t="s">
        <v>398</v>
      </c>
      <c r="D357" s="4" t="str">
        <f>"CreateObject(""WScript.Network"").UserName"</f>
        <v>CreateObject("WScript.Network").UserName</v>
      </c>
      <c r="E357" s="5" t="s">
        <v>128</v>
      </c>
      <c r="F357" s="1" t="s">
        <v>122</v>
      </c>
      <c r="G357" s="1">
        <f t="shared" ca="1" si="11"/>
        <v>336</v>
      </c>
      <c r="H357" s="1" t="str">
        <f t="shared" si="12"/>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ca="1" si="11"/>
        <v>337</v>
      </c>
      <c r="H358" s="1" t="str">
        <f t="shared" si="12"/>
        <v>ショートカットキー設定</v>
      </c>
    </row>
    <row r="359" spans="1:8" outlineLevel="1">
      <c r="A359" s="2"/>
      <c r="B359" s="2" t="s">
        <v>661</v>
      </c>
      <c r="C359" s="19" t="s">
        <v>398</v>
      </c>
      <c r="D359" s="4" t="s">
        <v>659</v>
      </c>
      <c r="E359" s="5"/>
      <c r="F359" s="1" t="s">
        <v>122</v>
      </c>
      <c r="G359" s="1">
        <f t="shared" ca="1" si="11"/>
        <v>338</v>
      </c>
      <c r="H359" s="1" t="str">
        <f t="shared" si="12"/>
        <v>ステータスバー表示</v>
      </c>
    </row>
    <row r="360" spans="1:8" outlineLevel="1">
      <c r="A360" s="2"/>
      <c r="B360" s="2" t="s">
        <v>660</v>
      </c>
      <c r="C360" s="19" t="s">
        <v>398</v>
      </c>
      <c r="D360" s="4" t="s">
        <v>662</v>
      </c>
      <c r="E360" s="5"/>
      <c r="F360" s="1" t="s">
        <v>122</v>
      </c>
      <c r="G360" s="1">
        <f t="shared" ca="1" si="11"/>
        <v>339</v>
      </c>
      <c r="H360" s="1" t="str">
        <f t="shared" si="12"/>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ca="1" si="11"/>
        <v>340</v>
      </c>
      <c r="H361" s="1" t="str">
        <f t="shared" si="12"/>
        <v>オブジェクト位置取得</v>
      </c>
    </row>
    <row r="362" spans="1:8" outlineLevel="1">
      <c r="A362" s="2"/>
      <c r="B362" s="2" t="s">
        <v>741</v>
      </c>
      <c r="C362" s="19" t="s">
        <v>398</v>
      </c>
      <c r="D362" s="4" t="s">
        <v>742</v>
      </c>
      <c r="E362" s="5" t="s">
        <v>122</v>
      </c>
      <c r="F362" s="1" t="s">
        <v>122</v>
      </c>
      <c r="G362" s="1">
        <f t="shared" ca="1" si="11"/>
        <v>341</v>
      </c>
      <c r="H362" s="1" t="str">
        <f t="shared" si="12"/>
        <v>セルコメント 有無判定</v>
      </c>
    </row>
    <row r="363" spans="1:8" outlineLevel="1">
      <c r="A363" s="2"/>
      <c r="B363" s="2" t="s">
        <v>745</v>
      </c>
      <c r="C363" s="19" t="s">
        <v>398</v>
      </c>
      <c r="D363" s="4" t="s">
        <v>746</v>
      </c>
      <c r="E363" s="5" t="s">
        <v>122</v>
      </c>
      <c r="F363" s="1" t="s">
        <v>122</v>
      </c>
      <c r="G363" s="1">
        <f t="shared" ca="1" si="11"/>
        <v>342</v>
      </c>
      <c r="H363" s="1" t="str">
        <f t="shared" si="12"/>
        <v>セルコメント 追加</v>
      </c>
    </row>
    <row r="364" spans="1:8" outlineLevel="1">
      <c r="A364" s="2"/>
      <c r="B364" s="2" t="s">
        <v>739</v>
      </c>
      <c r="C364" s="19" t="s">
        <v>398</v>
      </c>
      <c r="D364" s="4" t="s">
        <v>744</v>
      </c>
      <c r="E364" s="5" t="s">
        <v>122</v>
      </c>
      <c r="F364" s="1" t="s">
        <v>122</v>
      </c>
      <c r="G364" s="1">
        <f t="shared" ca="1" si="11"/>
        <v>343</v>
      </c>
      <c r="H364" s="1" t="str">
        <f t="shared" si="12"/>
        <v>セルコメント 編集</v>
      </c>
    </row>
    <row r="365" spans="1:8" outlineLevel="1">
      <c r="A365" s="2"/>
      <c r="B365" s="2" t="s">
        <v>740</v>
      </c>
      <c r="C365" s="19" t="s">
        <v>398</v>
      </c>
      <c r="D365" s="4" t="s">
        <v>743</v>
      </c>
      <c r="E365" s="5" t="s">
        <v>122</v>
      </c>
      <c r="F365" s="1" t="s">
        <v>122</v>
      </c>
      <c r="G365" s="1">
        <f t="shared" ca="1" si="11"/>
        <v>344</v>
      </c>
      <c r="H365" s="1" t="str">
        <f t="shared" si="12"/>
        <v>セルコメント 書式設定</v>
      </c>
    </row>
    <row r="366" spans="1:8">
      <c r="A366" s="17" t="s">
        <v>464</v>
      </c>
      <c r="B366" s="7"/>
      <c r="C366" s="7"/>
      <c r="D366" s="7"/>
      <c r="E366" s="7" t="s">
        <v>122</v>
      </c>
      <c r="F366" s="1" t="s">
        <v>122</v>
      </c>
      <c r="G366" s="1">
        <f t="shared" ca="1" si="11"/>
        <v>344</v>
      </c>
      <c r="H366" s="1" t="str">
        <f t="shared" si="12"/>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ca="1" si="11"/>
        <v>345</v>
      </c>
      <c r="H367" s="1" t="str">
        <f t="shared" si="12"/>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ca="1" si="11"/>
        <v>346</v>
      </c>
      <c r="H368" s="1" t="str">
        <f t="shared" si="12"/>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ca="1" si="11"/>
        <v>347</v>
      </c>
      <c r="H369" s="1" t="str">
        <f t="shared" si="12"/>
        <v>↑</v>
      </c>
    </row>
    <row r="370" spans="1:8" outlineLevel="1">
      <c r="A370" s="2"/>
      <c r="B370" s="2"/>
      <c r="C370" s="4"/>
      <c r="D370" s="4"/>
      <c r="E370" s="5" t="s">
        <v>122</v>
      </c>
      <c r="G370" s="1">
        <f t="shared" ca="1" si="11"/>
        <v>347</v>
      </c>
      <c r="H370" s="1" t="str">
        <f t="shared" si="12"/>
        <v/>
      </c>
    </row>
    <row r="371" spans="1:8" outlineLevel="1">
      <c r="A371" s="2"/>
      <c r="B371" s="2"/>
      <c r="C371" s="4"/>
      <c r="D371" s="4"/>
      <c r="E371" s="5" t="s">
        <v>122</v>
      </c>
      <c r="G371" s="1">
        <f t="shared" ca="1" si="11"/>
        <v>347</v>
      </c>
      <c r="H371" s="1" t="str">
        <f t="shared" si="12"/>
        <v/>
      </c>
    </row>
    <row r="372" spans="1:8" outlineLevel="1">
      <c r="A372" s="2"/>
      <c r="B372" s="2"/>
      <c r="C372" s="4"/>
      <c r="D372" s="4"/>
      <c r="E372" s="5" t="s">
        <v>122</v>
      </c>
      <c r="G372" s="1">
        <f t="shared" ca="1" si="11"/>
        <v>347</v>
      </c>
      <c r="H372" s="1" t="str">
        <f t="shared" si="12"/>
        <v/>
      </c>
    </row>
    <row r="373" spans="1:8" outlineLevel="1">
      <c r="A373" s="2"/>
      <c r="B373" s="2"/>
      <c r="C373" s="4"/>
      <c r="D373" s="4"/>
      <c r="E373" s="5" t="s">
        <v>122</v>
      </c>
      <c r="G373" s="1">
        <f t="shared" ca="1" si="11"/>
        <v>347</v>
      </c>
      <c r="H373" s="1" t="str">
        <f t="shared" si="12"/>
        <v/>
      </c>
    </row>
    <row r="374" spans="1:8" outlineLevel="1">
      <c r="A374" s="2"/>
      <c r="B374" s="2"/>
      <c r="C374" s="4"/>
      <c r="D374" s="4"/>
      <c r="E374" s="5" t="s">
        <v>122</v>
      </c>
      <c r="G374" s="1">
        <f t="shared" ca="1" si="11"/>
        <v>347</v>
      </c>
      <c r="H374" s="1" t="str">
        <f t="shared" si="12"/>
        <v/>
      </c>
    </row>
    <row r="375" spans="1:8" outlineLevel="1">
      <c r="A375" s="2"/>
      <c r="B375" s="2"/>
      <c r="C375" s="4"/>
      <c r="D375" s="4"/>
      <c r="E375" s="5" t="s">
        <v>122</v>
      </c>
      <c r="G375" s="1">
        <f t="shared" ca="1" si="11"/>
        <v>347</v>
      </c>
      <c r="H375" s="1" t="str">
        <f t="shared" si="12"/>
        <v/>
      </c>
    </row>
    <row r="376" spans="1:8" outlineLevel="1">
      <c r="A376" s="2"/>
      <c r="B376" s="2"/>
      <c r="C376" s="4"/>
      <c r="D376" s="4"/>
      <c r="E376" s="5" t="s">
        <v>122</v>
      </c>
      <c r="G376" s="1">
        <f t="shared" ca="1" si="11"/>
        <v>347</v>
      </c>
      <c r="H376" s="1" t="str">
        <f t="shared" si="12"/>
        <v/>
      </c>
    </row>
    <row r="377" spans="1:8" outlineLevel="1">
      <c r="A377" s="2"/>
      <c r="B377" s="2"/>
      <c r="C377" s="4"/>
      <c r="D377" s="4"/>
      <c r="E377" s="5" t="s">
        <v>122</v>
      </c>
      <c r="G377" s="1">
        <f t="shared" ca="1" si="11"/>
        <v>347</v>
      </c>
      <c r="H377" s="1" t="str">
        <f t="shared" si="12"/>
        <v/>
      </c>
    </row>
    <row r="378" spans="1:8" outlineLevel="1">
      <c r="A378" s="2"/>
      <c r="B378" s="2"/>
      <c r="C378" s="4"/>
      <c r="D378" s="4"/>
      <c r="E378" s="5" t="s">
        <v>122</v>
      </c>
      <c r="G378" s="1">
        <f t="shared" ca="1" si="11"/>
        <v>347</v>
      </c>
      <c r="H378" s="1" t="str">
        <f t="shared" si="12"/>
        <v/>
      </c>
    </row>
    <row r="379" spans="1:8" outlineLevel="1">
      <c r="A379" s="2"/>
      <c r="B379" s="2"/>
      <c r="C379" s="4"/>
      <c r="D379" s="4"/>
      <c r="E379" s="5" t="s">
        <v>122</v>
      </c>
      <c r="G379" s="1">
        <f t="shared" ca="1" si="11"/>
        <v>347</v>
      </c>
      <c r="H379" s="1" t="str">
        <f t="shared" si="12"/>
        <v/>
      </c>
    </row>
    <row r="380" spans="1:8" outlineLevel="1">
      <c r="A380" s="2"/>
      <c r="B380" s="2"/>
      <c r="C380" s="4"/>
      <c r="D380" s="4"/>
      <c r="E380" s="5" t="s">
        <v>122</v>
      </c>
      <c r="G380" s="1">
        <f t="shared" ca="1" si="11"/>
        <v>347</v>
      </c>
      <c r="H380" s="1" t="str">
        <f t="shared" si="12"/>
        <v/>
      </c>
    </row>
    <row r="381" spans="1:8" outlineLevel="1">
      <c r="A381" s="2"/>
      <c r="B381" s="2"/>
      <c r="C381" s="4"/>
      <c r="D381" s="4"/>
      <c r="E381" s="5" t="s">
        <v>122</v>
      </c>
      <c r="G381" s="1">
        <f t="shared" ca="1" si="11"/>
        <v>347</v>
      </c>
      <c r="H381" s="1" t="str">
        <f t="shared" si="12"/>
        <v/>
      </c>
    </row>
    <row r="382" spans="1:8" outlineLevel="1">
      <c r="A382" s="2"/>
      <c r="B382" s="2"/>
      <c r="C382" s="4"/>
      <c r="D382" s="4"/>
      <c r="E382" s="5" t="s">
        <v>122</v>
      </c>
      <c r="G382" s="1">
        <f t="shared" ca="1" si="11"/>
        <v>347</v>
      </c>
      <c r="H382" s="1" t="str">
        <f t="shared" si="12"/>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0"/>
  <sheetViews>
    <sheetView showGridLines="0" tabSelected="1" view="pageBreakPreview" zoomScaleNormal="100" zoomScaleSheetLayoutView="100" workbookViewId="0">
      <pane xSplit="2" ySplit="2" topLeftCell="C147" activePane="bottomRight" state="frozen"/>
      <selection pane="topRight" activeCell="L1" sqref="L1"/>
      <selection pane="bottomLeft" activeCell="A2" sqref="A2"/>
      <selection pane="bottomRight" activeCell="B155" sqref="B155"/>
    </sheetView>
  </sheetViews>
  <sheetFormatPr defaultColWidth="9.33203125" defaultRowHeight="13.5" outlineLevelRow="1"/>
  <cols>
    <col min="1" max="1" width="3.83203125" style="1" customWidth="1"/>
    <col min="2" max="2" width="60.33203125" style="1" bestFit="1" customWidth="1"/>
    <col min="3" max="3" width="101.83203125" style="1" customWidth="1"/>
    <col min="4" max="5" width="11" style="49" customWidth="1"/>
    <col min="6" max="6" width="91.83203125" style="1" customWidth="1"/>
    <col min="7" max="8" width="9.33203125" style="1"/>
    <col min="9" max="9" width="10" style="32" bestFit="1" customWidth="1"/>
    <col min="10" max="16384" width="9.33203125" style="1"/>
  </cols>
  <sheetData>
    <row r="1" spans="1:9">
      <c r="A1" s="10"/>
      <c r="B1" s="10"/>
      <c r="C1" s="15"/>
      <c r="D1" s="41" t="s">
        <v>1051</v>
      </c>
      <c r="E1" s="41"/>
      <c r="F1" s="15"/>
      <c r="G1" s="1" t="s">
        <v>122</v>
      </c>
    </row>
    <row r="2" spans="1:9" ht="27">
      <c r="A2" s="11" t="s">
        <v>344</v>
      </c>
      <c r="B2" s="12"/>
      <c r="C2" s="16" t="s">
        <v>125</v>
      </c>
      <c r="D2" s="42" t="s">
        <v>1052</v>
      </c>
      <c r="E2" s="42" t="s">
        <v>1053</v>
      </c>
      <c r="F2" s="16" t="s">
        <v>126</v>
      </c>
      <c r="G2" s="1" t="s">
        <v>122</v>
      </c>
      <c r="H2" s="1">
        <f ca="1">MAX('vbs,vba'!G:G)</f>
        <v>347</v>
      </c>
    </row>
    <row r="3" spans="1:9">
      <c r="A3" s="17" t="s">
        <v>357</v>
      </c>
      <c r="B3" s="7"/>
      <c r="C3" s="7"/>
      <c r="D3" s="43"/>
      <c r="E3" s="43"/>
      <c r="F3" s="18" t="s">
        <v>122</v>
      </c>
      <c r="G3" s="1" t="s">
        <v>122</v>
      </c>
      <c r="H3" s="1">
        <f t="shared" ref="H3:H66" ca="1" si="0">IF(I3="",OFFSET(H3,-1,0),OFFSET(H3,-1,0)+1)</f>
        <v>347</v>
      </c>
      <c r="I3" s="1" t="str">
        <f>IF(B3="","",B3)</f>
        <v/>
      </c>
    </row>
    <row r="4" spans="1:9" outlineLevel="1">
      <c r="A4" s="2"/>
      <c r="B4" s="2" t="s">
        <v>0</v>
      </c>
      <c r="C4" s="19" t="s">
        <v>398</v>
      </c>
      <c r="D4" s="44"/>
      <c r="E4" s="44"/>
      <c r="F4" s="5"/>
      <c r="G4" s="1" t="s">
        <v>122</v>
      </c>
      <c r="H4" s="1">
        <f t="shared" ca="1" si="0"/>
        <v>348</v>
      </c>
      <c r="I4" s="1" t="str">
        <f t="shared" ref="I4:I67" si="1">IF(B4="","",B4)</f>
        <v>変数強制定義</v>
      </c>
    </row>
    <row r="5" spans="1:9" outlineLevel="1">
      <c r="A5" s="2"/>
      <c r="B5" s="2" t="s">
        <v>836</v>
      </c>
      <c r="C5" s="19" t="s">
        <v>398</v>
      </c>
      <c r="D5" s="44"/>
      <c r="E5" s="44"/>
      <c r="F5" s="5"/>
      <c r="G5" s="1" t="s">
        <v>122</v>
      </c>
      <c r="H5" s="1">
        <f t="shared" ca="1" si="0"/>
        <v>349</v>
      </c>
      <c r="I5" s="1" t="str">
        <f t="shared" si="1"/>
        <v>変数定義</v>
      </c>
    </row>
    <row r="6" spans="1:9" outlineLevel="1">
      <c r="A6" s="2"/>
      <c r="B6" s="2" t="s">
        <v>5</v>
      </c>
      <c r="C6" s="19" t="s">
        <v>398</v>
      </c>
      <c r="D6" s="44"/>
      <c r="E6" s="44"/>
      <c r="F6" s="5" t="s">
        <v>853</v>
      </c>
      <c r="G6" s="1" t="s">
        <v>122</v>
      </c>
      <c r="H6" s="1">
        <f t="shared" ca="1" si="0"/>
        <v>350</v>
      </c>
      <c r="I6" s="1" t="str">
        <f t="shared" si="1"/>
        <v>配列定義</v>
      </c>
    </row>
    <row r="7" spans="1:9" outlineLevel="1">
      <c r="A7" s="2"/>
      <c r="B7" s="2" t="s">
        <v>6</v>
      </c>
      <c r="C7" s="19" t="s">
        <v>398</v>
      </c>
      <c r="D7" s="44"/>
      <c r="E7" s="44"/>
      <c r="F7" s="5"/>
      <c r="G7" s="1" t="s">
        <v>122</v>
      </c>
      <c r="H7" s="1">
        <f t="shared" ca="1" si="0"/>
        <v>351</v>
      </c>
      <c r="I7" s="1" t="str">
        <f t="shared" si="1"/>
        <v>定数定義</v>
      </c>
    </row>
    <row r="8" spans="1:9" outlineLevel="1">
      <c r="A8" s="2"/>
      <c r="B8" s="2" t="s">
        <v>140</v>
      </c>
      <c r="C8" s="19" t="s">
        <v>398</v>
      </c>
      <c r="D8" s="44"/>
      <c r="E8" s="44"/>
      <c r="F8" s="5" t="s">
        <v>854</v>
      </c>
      <c r="G8" s="1" t="s">
        <v>122</v>
      </c>
      <c r="H8" s="1">
        <f t="shared" ca="1" si="0"/>
        <v>352</v>
      </c>
      <c r="I8" s="1" t="str">
        <f t="shared" si="1"/>
        <v>構造体定義</v>
      </c>
    </row>
    <row r="9" spans="1:9" outlineLevel="1">
      <c r="A9" s="2"/>
      <c r="B9" s="2" t="s">
        <v>142</v>
      </c>
      <c r="C9" s="19" t="s">
        <v>398</v>
      </c>
      <c r="D9" s="44"/>
      <c r="E9" s="44"/>
      <c r="F9" s="4" t="s">
        <v>775</v>
      </c>
      <c r="G9" s="1" t="s">
        <v>122</v>
      </c>
      <c r="H9" s="1">
        <f t="shared" ca="1" si="0"/>
        <v>353</v>
      </c>
      <c r="I9" s="1" t="str">
        <f t="shared" si="1"/>
        <v>列挙型定義</v>
      </c>
    </row>
    <row r="10" spans="1:9" outlineLevel="1">
      <c r="A10" s="2"/>
      <c r="B10" s="2" t="s">
        <v>141</v>
      </c>
      <c r="C10" s="19" t="s">
        <v>398</v>
      </c>
      <c r="D10" s="44"/>
      <c r="E10" s="44"/>
      <c r="F10" s="5"/>
      <c r="G10" s="1" t="s">
        <v>122</v>
      </c>
      <c r="H10" s="1">
        <f t="shared" ca="1" si="0"/>
        <v>354</v>
      </c>
      <c r="I10" s="1" t="str">
        <f t="shared" si="1"/>
        <v>マクロ定義</v>
      </c>
    </row>
    <row r="11" spans="1:9" outlineLevel="1">
      <c r="A11" s="2"/>
      <c r="B11" s="2" t="s">
        <v>7</v>
      </c>
      <c r="C11" s="4" t="str">
        <f>"def func( num_1, num_2, operation=1):"&amp;CHAR(10)&amp;CHAR(9)&amp;"return value"</f>
        <v>def func( num_1, num_2, operation=1):
	return value</v>
      </c>
      <c r="D11" s="45"/>
      <c r="E11" s="45"/>
      <c r="F11" s="5" t="s">
        <v>776</v>
      </c>
      <c r="G11" s="1" t="s">
        <v>122</v>
      </c>
      <c r="H11" s="1">
        <f t="shared" ca="1" si="0"/>
        <v>355</v>
      </c>
      <c r="I11" s="1" t="str">
        <f t="shared" si="1"/>
        <v>関数定義</v>
      </c>
    </row>
    <row r="12" spans="1:9" outlineLevel="1">
      <c r="A12" s="2"/>
      <c r="B12" s="2" t="s">
        <v>8</v>
      </c>
      <c r="C12" s="4" t="s">
        <v>747</v>
      </c>
      <c r="D12" s="45"/>
      <c r="E12" s="45"/>
      <c r="F12" s="5"/>
      <c r="G12" s="1" t="s">
        <v>122</v>
      </c>
      <c r="H12" s="1">
        <f t="shared" ca="1" si="0"/>
        <v>356</v>
      </c>
      <c r="I12" s="1" t="str">
        <f t="shared" si="1"/>
        <v>関数呼出</v>
      </c>
    </row>
    <row r="13" spans="1:9" outlineLevel="1">
      <c r="A13" s="2"/>
      <c r="B13" s="2" t="s">
        <v>15</v>
      </c>
      <c r="C13" s="4" t="s">
        <v>754</v>
      </c>
      <c r="D13" s="45"/>
      <c r="E13" s="45"/>
      <c r="F13" s="5"/>
      <c r="G13" s="1" t="s">
        <v>122</v>
      </c>
      <c r="H13" s="1">
        <f t="shared" ca="1" si="0"/>
        <v>357</v>
      </c>
      <c r="I13" s="1" t="str">
        <f t="shared" si="1"/>
        <v>コメント</v>
      </c>
    </row>
    <row r="14" spans="1:9" outlineLevel="1">
      <c r="A14" s="2"/>
      <c r="B14" s="3" t="s">
        <v>371</v>
      </c>
      <c r="C14" s="4" t="str">
        <f>"if value == 1:"&amp;CHAR(10)&amp;CHAR(9)&amp;"処理A"&amp;CHAR(10)&amp;"elif value == 2:"&amp;CHAR(10)&amp;CHAR(9)&amp;"処理B"&amp;CHAR(10)&amp;"else:"&amp;CHAR(10)&amp;CHAR(9)&amp;"処理C"</f>
        <v>if value == 1:
	処理A
elif value == 2:
	処理B
else:
	処理C</v>
      </c>
      <c r="D14" s="45"/>
      <c r="E14" s="45"/>
      <c r="F14" s="5"/>
      <c r="G14" s="1" t="s">
        <v>122</v>
      </c>
      <c r="H14" s="1">
        <f t="shared" ca="1" si="0"/>
        <v>358</v>
      </c>
      <c r="I14" s="1" t="str">
        <f t="shared" si="1"/>
        <v>分岐 if</v>
      </c>
    </row>
    <row r="15" spans="1:9" outlineLevel="1">
      <c r="A15" s="2"/>
      <c r="B15" s="3" t="s">
        <v>372</v>
      </c>
      <c r="C15" s="9"/>
      <c r="D15" s="46"/>
      <c r="E15" s="46"/>
      <c r="F15" s="5"/>
      <c r="G15" s="1" t="s">
        <v>122</v>
      </c>
      <c r="H15" s="1">
        <f t="shared" ca="1" si="0"/>
        <v>359</v>
      </c>
      <c r="I15" s="1" t="str">
        <f t="shared" si="1"/>
        <v>分岐 if（空オブジェクト確認）</v>
      </c>
    </row>
    <row r="16" spans="1:9" outlineLevel="1">
      <c r="A16" s="2"/>
      <c r="B16" s="3" t="s">
        <v>373</v>
      </c>
      <c r="C16" s="19" t="s">
        <v>398</v>
      </c>
      <c r="D16" s="44"/>
      <c r="E16" s="44"/>
      <c r="F16" s="5"/>
      <c r="G16" s="1" t="s">
        <v>122</v>
      </c>
      <c r="H16" s="1">
        <f t="shared" ca="1" si="0"/>
        <v>360</v>
      </c>
      <c r="I16" s="1" t="str">
        <f t="shared" si="1"/>
        <v>分岐 switch</v>
      </c>
    </row>
    <row r="17" spans="1:9" outlineLevel="1">
      <c r="A17" s="2"/>
      <c r="B17" s="3" t="s">
        <v>949</v>
      </c>
      <c r="C17" s="27" t="s">
        <v>950</v>
      </c>
      <c r="D17" s="47"/>
      <c r="E17" s="47"/>
      <c r="F17" s="5" t="s">
        <v>951</v>
      </c>
      <c r="G17" s="1" t="s">
        <v>122</v>
      </c>
      <c r="H17" s="1">
        <f t="shared" ca="1" si="0"/>
        <v>361</v>
      </c>
      <c r="I17" s="1" t="str">
        <f t="shared" si="1"/>
        <v>分岐 何もしない処理</v>
      </c>
    </row>
    <row r="18" spans="1:9" outlineLevel="1">
      <c r="A18" s="2"/>
      <c r="B18" s="3" t="s">
        <v>374</v>
      </c>
      <c r="C18" s="4" t="s">
        <v>830</v>
      </c>
      <c r="D18" s="45"/>
      <c r="E18" s="45"/>
      <c r="F18" s="5" t="s">
        <v>831</v>
      </c>
      <c r="G18" s="1" t="s">
        <v>122</v>
      </c>
      <c r="H18" s="1">
        <f t="shared" ca="1" si="0"/>
        <v>362</v>
      </c>
      <c r="I18" s="1" t="str">
        <f t="shared" si="1"/>
        <v>繰返し for</v>
      </c>
    </row>
    <row r="19" spans="1:9" outlineLevel="1">
      <c r="A19" s="2"/>
      <c r="B19" s="3" t="s">
        <v>375</v>
      </c>
      <c r="C19" s="4" t="s">
        <v>828</v>
      </c>
      <c r="D19" s="45"/>
      <c r="E19" s="45"/>
      <c r="F19" s="5" t="s">
        <v>829</v>
      </c>
      <c r="G19" s="1" t="s">
        <v>122</v>
      </c>
      <c r="H19" s="1">
        <f t="shared" ca="1" si="0"/>
        <v>363</v>
      </c>
      <c r="I19" s="1" t="str">
        <f t="shared" si="1"/>
        <v>繰返し for each</v>
      </c>
    </row>
    <row r="20" spans="1:9" outlineLevel="1">
      <c r="A20" s="2"/>
      <c r="B20" s="3" t="s">
        <v>376</v>
      </c>
      <c r="C20" s="4" t="s">
        <v>835</v>
      </c>
      <c r="D20" s="45"/>
      <c r="E20" s="45"/>
      <c r="F20" s="5"/>
      <c r="G20" s="1" t="s">
        <v>122</v>
      </c>
      <c r="H20" s="1">
        <f t="shared" ca="1" si="0"/>
        <v>364</v>
      </c>
      <c r="I20" s="1" t="str">
        <f t="shared" si="1"/>
        <v>繰返し while</v>
      </c>
    </row>
    <row r="21" spans="1:9" outlineLevel="1">
      <c r="A21" s="2"/>
      <c r="B21" s="3" t="s">
        <v>377</v>
      </c>
      <c r="C21" s="19" t="s">
        <v>398</v>
      </c>
      <c r="D21" s="44"/>
      <c r="E21" s="44"/>
      <c r="F21" s="5"/>
      <c r="G21" s="1" t="s">
        <v>122</v>
      </c>
      <c r="H21" s="1">
        <f t="shared" ca="1" si="0"/>
        <v>365</v>
      </c>
      <c r="I21" s="1" t="str">
        <f t="shared" si="1"/>
        <v>繰返し do while</v>
      </c>
    </row>
    <row r="22" spans="1:9" outlineLevel="1">
      <c r="A22" s="2"/>
      <c r="B22" s="3" t="s">
        <v>378</v>
      </c>
      <c r="C22" s="19" t="s">
        <v>398</v>
      </c>
      <c r="D22" s="44"/>
      <c r="E22" s="44"/>
      <c r="F22" s="5"/>
      <c r="G22" s="1" t="s">
        <v>122</v>
      </c>
      <c r="H22" s="1">
        <f t="shared" ca="1" si="0"/>
        <v>366</v>
      </c>
      <c r="I22" s="1" t="str">
        <f t="shared" si="1"/>
        <v>繰返し do until</v>
      </c>
    </row>
    <row r="23" spans="1:9" outlineLevel="1">
      <c r="A23" s="2"/>
      <c r="B23" s="3" t="s">
        <v>837</v>
      </c>
      <c r="C23" s="4" t="s">
        <v>753</v>
      </c>
      <c r="D23" s="45"/>
      <c r="E23" s="45"/>
      <c r="F23" s="5"/>
      <c r="G23" s="1" t="s">
        <v>122</v>
      </c>
      <c r="H23" s="1">
        <f t="shared" ca="1" si="0"/>
        <v>367</v>
      </c>
      <c r="I23" s="1" t="str">
        <f t="shared" si="1"/>
        <v>繰返し continue</v>
      </c>
    </row>
    <row r="24" spans="1:9" outlineLevel="1">
      <c r="A24" s="2"/>
      <c r="B24" s="3" t="s">
        <v>11</v>
      </c>
      <c r="C24" s="4" t="s">
        <v>748</v>
      </c>
      <c r="D24" s="45"/>
      <c r="E24" s="45"/>
      <c r="F24" s="5"/>
      <c r="G24" s="1" t="s">
        <v>122</v>
      </c>
      <c r="H24" s="1">
        <f t="shared" ca="1" si="0"/>
        <v>368</v>
      </c>
      <c r="I24" s="1" t="str">
        <f t="shared" si="1"/>
        <v>ブロック脱出（Sub/Function/For/Do）</v>
      </c>
    </row>
    <row r="25" spans="1:9" outlineLevel="1">
      <c r="A25" s="2"/>
      <c r="B25" s="3" t="s">
        <v>921</v>
      </c>
      <c r="C25" s="4" t="s">
        <v>924</v>
      </c>
      <c r="D25" s="45"/>
      <c r="E25" s="45"/>
      <c r="F25" s="5" t="s">
        <v>923</v>
      </c>
      <c r="G25" s="1" t="s">
        <v>122</v>
      </c>
      <c r="H25" s="1">
        <f t="shared" ca="1" si="0"/>
        <v>369</v>
      </c>
      <c r="I25" s="1" t="str">
        <f t="shared" si="1"/>
        <v>入力（数値入力のみ）</v>
      </c>
    </row>
    <row r="26" spans="1:9" outlineLevel="1">
      <c r="A26" s="2"/>
      <c r="B26" s="3" t="s">
        <v>926</v>
      </c>
      <c r="C26" s="4" t="s">
        <v>925</v>
      </c>
      <c r="D26" s="45"/>
      <c r="E26" s="45"/>
      <c r="F26" s="5" t="s">
        <v>922</v>
      </c>
      <c r="G26" s="1" t="s">
        <v>122</v>
      </c>
      <c r="H26" s="1">
        <f t="shared" ca="1" si="0"/>
        <v>370</v>
      </c>
      <c r="I26" s="1" t="str">
        <f t="shared" si="1"/>
        <v>入力（数値/文字列入力）</v>
      </c>
    </row>
    <row r="27" spans="1:9" outlineLevel="1">
      <c r="A27" s="2"/>
      <c r="B27" s="3" t="s">
        <v>755</v>
      </c>
      <c r="C27" s="4" t="s">
        <v>857</v>
      </c>
      <c r="D27" s="45"/>
      <c r="E27" s="45"/>
      <c r="F27" s="5"/>
      <c r="G27" s="1" t="s">
        <v>122</v>
      </c>
      <c r="H27" s="1">
        <f t="shared" ca="1" si="0"/>
        <v>371</v>
      </c>
      <c r="I27" s="1" t="str">
        <f t="shared" si="1"/>
        <v>出力①</v>
      </c>
    </row>
    <row r="28" spans="1:9" outlineLevel="1">
      <c r="A28" s="2"/>
      <c r="B28" s="3" t="s">
        <v>756</v>
      </c>
      <c r="C28" s="4" t="s">
        <v>858</v>
      </c>
      <c r="D28" s="45"/>
      <c r="E28" s="45"/>
      <c r="F28" s="5" t="s">
        <v>859</v>
      </c>
      <c r="G28" s="1" t="s">
        <v>122</v>
      </c>
      <c r="H28" s="1">
        <f t="shared" ca="1" si="0"/>
        <v>372</v>
      </c>
      <c r="I28" s="1" t="str">
        <f t="shared" si="1"/>
        <v>出力②</v>
      </c>
    </row>
    <row r="29" spans="1:9" outlineLevel="1">
      <c r="A29" s="2"/>
      <c r="B29" s="2" t="s">
        <v>838</v>
      </c>
      <c r="C29" s="4" t="s">
        <v>757</v>
      </c>
      <c r="D29" s="45"/>
      <c r="E29" s="45"/>
      <c r="F29" s="5"/>
      <c r="G29" s="1" t="s">
        <v>122</v>
      </c>
      <c r="H29" s="1">
        <f t="shared" ca="1" si="0"/>
        <v>373</v>
      </c>
      <c r="I29" s="1" t="str">
        <f t="shared" si="1"/>
        <v>処理継続チェック(アサート)</v>
      </c>
    </row>
    <row r="30" spans="1:9" outlineLevel="1">
      <c r="A30" s="2"/>
      <c r="B30" s="3" t="s">
        <v>9</v>
      </c>
      <c r="C30" s="9"/>
      <c r="D30" s="46"/>
      <c r="E30" s="46"/>
      <c r="F30" s="5"/>
      <c r="G30" s="1" t="s">
        <v>122</v>
      </c>
      <c r="H30" s="1">
        <f t="shared" ca="1" si="0"/>
        <v>374</v>
      </c>
      <c r="I30" s="1" t="str">
        <f t="shared" si="1"/>
        <v>クラスインスタンス生成</v>
      </c>
    </row>
    <row r="31" spans="1:9" outlineLevel="1">
      <c r="A31" s="2"/>
      <c r="B31" s="3" t="s">
        <v>10</v>
      </c>
      <c r="C31" s="9"/>
      <c r="D31" s="46"/>
      <c r="E31" s="46"/>
      <c r="F31" s="5"/>
      <c r="G31" s="1" t="s">
        <v>122</v>
      </c>
      <c r="H31" s="1">
        <f t="shared" ca="1" si="0"/>
        <v>375</v>
      </c>
      <c r="I31" s="1" t="str">
        <f t="shared" si="1"/>
        <v>クラスインスタンス破棄</v>
      </c>
    </row>
    <row r="32" spans="1:9" outlineLevel="1">
      <c r="A32" s="2"/>
      <c r="B32" s="3" t="s">
        <v>12</v>
      </c>
      <c r="C32" s="9"/>
      <c r="D32" s="46"/>
      <c r="E32" s="46"/>
      <c r="F32" s="5"/>
      <c r="G32" s="1" t="s">
        <v>122</v>
      </c>
      <c r="H32" s="1">
        <f t="shared" ca="1" si="0"/>
        <v>376</v>
      </c>
      <c r="I32" s="1" t="str">
        <f t="shared" si="1"/>
        <v>連続コマンド実行</v>
      </c>
    </row>
    <row r="33" spans="1:9" outlineLevel="1">
      <c r="A33" s="2"/>
      <c r="B33" s="2" t="s">
        <v>143</v>
      </c>
      <c r="C33" s="9"/>
      <c r="D33" s="46"/>
      <c r="E33" s="46"/>
      <c r="F33" s="5"/>
      <c r="G33" s="1" t="s">
        <v>122</v>
      </c>
      <c r="H33" s="1">
        <f t="shared" ca="1" si="0"/>
        <v>377</v>
      </c>
      <c r="I33" s="1" t="str">
        <f t="shared" si="1"/>
        <v>一時停止</v>
      </c>
    </row>
    <row r="34" spans="1:9" outlineLevel="1">
      <c r="A34" s="2"/>
      <c r="B34" s="2" t="s">
        <v>855</v>
      </c>
      <c r="C34" s="4" t="s">
        <v>827</v>
      </c>
      <c r="D34" s="45"/>
      <c r="E34" s="45"/>
      <c r="F34" s="5" t="s">
        <v>856</v>
      </c>
      <c r="G34" s="1" t="s">
        <v>122</v>
      </c>
      <c r="H34" s="1">
        <f t="shared" ca="1" si="0"/>
        <v>378</v>
      </c>
      <c r="I34" s="1" t="str">
        <f t="shared" si="1"/>
        <v>エンコード宣言(文字コード)</v>
      </c>
    </row>
    <row r="35" spans="1:9" outlineLevel="1">
      <c r="A35" s="2"/>
      <c r="B35" s="2" t="s">
        <v>749</v>
      </c>
      <c r="C35" s="4" t="s">
        <v>750</v>
      </c>
      <c r="D35" s="45"/>
      <c r="E35" s="45"/>
      <c r="F35" s="5"/>
      <c r="G35" s="1" t="s">
        <v>122</v>
      </c>
      <c r="H35" s="1">
        <f t="shared" ca="1" si="0"/>
        <v>379</v>
      </c>
      <c r="I35" s="1" t="str">
        <f t="shared" si="1"/>
        <v>インタプリタパス指定</v>
      </c>
    </row>
    <row r="36" spans="1:9" outlineLevel="1">
      <c r="A36" s="2"/>
      <c r="B36" s="2" t="s">
        <v>751</v>
      </c>
      <c r="C36" s="4" t="s">
        <v>752</v>
      </c>
      <c r="D36" s="45"/>
      <c r="E36" s="45"/>
      <c r="F36" s="5"/>
      <c r="G36" s="1" t="s">
        <v>122</v>
      </c>
      <c r="H36" s="1">
        <f t="shared" ca="1" si="0"/>
        <v>380</v>
      </c>
      <c r="I36" s="1" t="str">
        <f t="shared" si="1"/>
        <v>import</v>
      </c>
    </row>
    <row r="37" spans="1:9" outlineLevel="1">
      <c r="A37" s="2"/>
      <c r="B37" s="3" t="s">
        <v>758</v>
      </c>
      <c r="C37" s="4" t="s">
        <v>832</v>
      </c>
      <c r="D37" s="45"/>
      <c r="E37" s="45"/>
      <c r="F37" s="5"/>
      <c r="G37" s="1" t="s">
        <v>122</v>
      </c>
      <c r="H37" s="1">
        <f t="shared" ca="1" si="0"/>
        <v>381</v>
      </c>
      <c r="I37" s="1" t="str">
        <f t="shared" si="1"/>
        <v>条件式 and</v>
      </c>
    </row>
    <row r="38" spans="1:9" outlineLevel="1">
      <c r="A38" s="2"/>
      <c r="B38" s="3" t="s">
        <v>759</v>
      </c>
      <c r="C38" s="4" t="s">
        <v>833</v>
      </c>
      <c r="D38" s="45"/>
      <c r="E38" s="45"/>
      <c r="F38" s="5"/>
      <c r="G38" s="1" t="s">
        <v>122</v>
      </c>
      <c r="H38" s="1">
        <f t="shared" ca="1" si="0"/>
        <v>382</v>
      </c>
      <c r="I38" s="1" t="str">
        <f t="shared" si="1"/>
        <v>条件式 or</v>
      </c>
    </row>
    <row r="39" spans="1:9" outlineLevel="1">
      <c r="A39" s="2"/>
      <c r="B39" s="2" t="s">
        <v>760</v>
      </c>
      <c r="C39" s="4" t="s">
        <v>834</v>
      </c>
      <c r="D39" s="45"/>
      <c r="E39" s="45"/>
      <c r="F39" s="5"/>
      <c r="G39" s="1" t="s">
        <v>122</v>
      </c>
      <c r="H39" s="1">
        <f t="shared" ca="1" si="0"/>
        <v>383</v>
      </c>
      <c r="I39" s="1" t="str">
        <f t="shared" si="1"/>
        <v>条件式 not</v>
      </c>
    </row>
    <row r="40" spans="1:9" outlineLevel="1">
      <c r="A40" s="2"/>
      <c r="B40" s="3" t="s">
        <v>761</v>
      </c>
      <c r="C40" s="4" t="s">
        <v>762</v>
      </c>
      <c r="D40" s="45"/>
      <c r="E40" s="45"/>
      <c r="F40" s="5"/>
      <c r="G40" s="1" t="s">
        <v>122</v>
      </c>
      <c r="H40" s="1">
        <f t="shared" ca="1" si="0"/>
        <v>384</v>
      </c>
      <c r="I40" s="1" t="str">
        <f t="shared" si="1"/>
        <v>四則演算（加算）</v>
      </c>
    </row>
    <row r="41" spans="1:9" outlineLevel="1">
      <c r="A41" s="2"/>
      <c r="B41" s="3" t="s">
        <v>763</v>
      </c>
      <c r="C41" s="31" t="s">
        <v>778</v>
      </c>
      <c r="D41" s="48"/>
      <c r="E41" s="48"/>
      <c r="F41" s="5"/>
      <c r="G41" s="1" t="s">
        <v>122</v>
      </c>
      <c r="H41" s="1">
        <f t="shared" ca="1" si="0"/>
        <v>385</v>
      </c>
      <c r="I41" s="1" t="str">
        <f t="shared" si="1"/>
        <v>四則演算（減算）</v>
      </c>
    </row>
    <row r="42" spans="1:9" outlineLevel="1">
      <c r="A42" s="2"/>
      <c r="B42" s="2" t="s">
        <v>764</v>
      </c>
      <c r="C42" s="4" t="s">
        <v>777</v>
      </c>
      <c r="D42" s="45"/>
      <c r="E42" s="45"/>
      <c r="F42" s="5"/>
      <c r="G42" s="1" t="s">
        <v>122</v>
      </c>
      <c r="H42" s="1">
        <f t="shared" ca="1" si="0"/>
        <v>386</v>
      </c>
      <c r="I42" s="1" t="str">
        <f t="shared" si="1"/>
        <v>四則演算（乗算）</v>
      </c>
    </row>
    <row r="43" spans="1:9" outlineLevel="1">
      <c r="A43" s="2"/>
      <c r="B43" s="2" t="s">
        <v>765</v>
      </c>
      <c r="C43" s="31" t="s">
        <v>779</v>
      </c>
      <c r="D43" s="48"/>
      <c r="E43" s="48"/>
      <c r="F43" s="5"/>
      <c r="G43" s="1" t="s">
        <v>122</v>
      </c>
      <c r="H43" s="1">
        <f t="shared" ca="1" si="0"/>
        <v>387</v>
      </c>
      <c r="I43" s="1" t="str">
        <f t="shared" si="1"/>
        <v>四則演算（除算）</v>
      </c>
    </row>
    <row r="44" spans="1:9" outlineLevel="1">
      <c r="A44" s="2"/>
      <c r="B44" s="2" t="s">
        <v>766</v>
      </c>
      <c r="C44" s="4" t="s">
        <v>780</v>
      </c>
      <c r="D44" s="45"/>
      <c r="E44" s="45"/>
      <c r="F44" s="5"/>
      <c r="G44" s="1" t="s">
        <v>122</v>
      </c>
      <c r="H44" s="1">
        <f t="shared" ca="1" si="0"/>
        <v>388</v>
      </c>
      <c r="I44" s="1" t="str">
        <f t="shared" si="1"/>
        <v>インクリメント</v>
      </c>
    </row>
    <row r="45" spans="1:9" outlineLevel="1">
      <c r="A45" s="2"/>
      <c r="B45" s="2" t="s">
        <v>767</v>
      </c>
      <c r="C45" s="4" t="s">
        <v>781</v>
      </c>
      <c r="D45" s="45"/>
      <c r="E45" s="45"/>
      <c r="F45" s="5"/>
      <c r="G45" s="1" t="s">
        <v>122</v>
      </c>
      <c r="H45" s="1">
        <f t="shared" ca="1" si="0"/>
        <v>389</v>
      </c>
      <c r="I45" s="1" t="str">
        <f t="shared" si="1"/>
        <v>デクリメント</v>
      </c>
    </row>
    <row r="46" spans="1:9">
      <c r="A46" s="17" t="s">
        <v>356</v>
      </c>
      <c r="B46" s="7"/>
      <c r="C46" s="7"/>
      <c r="D46" s="43"/>
      <c r="E46" s="43"/>
      <c r="F46" s="18"/>
      <c r="G46" s="1" t="s">
        <v>122</v>
      </c>
      <c r="H46" s="1">
        <f t="shared" ca="1" si="0"/>
        <v>389</v>
      </c>
      <c r="I46" s="1" t="str">
        <f t="shared" si="1"/>
        <v/>
      </c>
    </row>
    <row r="47" spans="1:9" outlineLevel="1">
      <c r="A47" s="2"/>
      <c r="B47" s="2" t="s">
        <v>890</v>
      </c>
      <c r="C47" s="4" t="s">
        <v>894</v>
      </c>
      <c r="D47" s="45"/>
      <c r="E47" s="45"/>
      <c r="F47" s="5" t="s">
        <v>888</v>
      </c>
      <c r="G47" s="1" t="s">
        <v>122</v>
      </c>
      <c r="H47" s="1">
        <f t="shared" ca="1" si="0"/>
        <v>390</v>
      </c>
      <c r="I47" s="1" t="str">
        <f t="shared" si="1"/>
        <v>文字列表現(単一行)</v>
      </c>
    </row>
    <row r="48" spans="1:9" outlineLevel="1">
      <c r="A48" s="2"/>
      <c r="B48" s="2" t="s">
        <v>889</v>
      </c>
      <c r="C48" s="4" t="str">
        <f>""""""""&amp;CHAR(10)&amp;"test_1"&amp;CHAR(10)&amp;"test_2"&amp;CHAR(10)&amp;""""""""</f>
        <v>"""
test_1
test_2
"""</v>
      </c>
      <c r="D48" s="45"/>
      <c r="E48" s="45"/>
      <c r="F48" s="5" t="s">
        <v>783</v>
      </c>
      <c r="G48" s="1" t="s">
        <v>122</v>
      </c>
      <c r="H48" s="1">
        <f t="shared" ca="1" si="0"/>
        <v>391</v>
      </c>
      <c r="I48" s="1" t="str">
        <f t="shared" si="1"/>
        <v>文字列表現(複数行)</v>
      </c>
    </row>
    <row r="49" spans="1:9" outlineLevel="1">
      <c r="A49" s="2"/>
      <c r="B49" s="2" t="s">
        <v>891</v>
      </c>
      <c r="C49" s="4" t="s">
        <v>895</v>
      </c>
      <c r="D49" s="45"/>
      <c r="E49" s="45"/>
      <c r="F49" s="5" t="s">
        <v>782</v>
      </c>
      <c r="G49" s="1" t="s">
        <v>122</v>
      </c>
      <c r="H49" s="1">
        <f t="shared" ca="1" si="0"/>
        <v>392</v>
      </c>
      <c r="I49" s="1" t="str">
        <f t="shared" si="1"/>
        <v>文字列表現(エスケープ無視)</v>
      </c>
    </row>
    <row r="50" spans="1:9" outlineLevel="1">
      <c r="A50" s="2"/>
      <c r="B50" s="2" t="s">
        <v>839</v>
      </c>
      <c r="C50" s="4" t="s">
        <v>896</v>
      </c>
      <c r="D50" s="45"/>
      <c r="E50" s="45"/>
      <c r="F50" s="5" t="s">
        <v>905</v>
      </c>
      <c r="G50" s="1" t="s">
        <v>122</v>
      </c>
      <c r="H50" s="1">
        <f t="shared" ca="1" si="0"/>
        <v>393</v>
      </c>
      <c r="I50" s="1" t="str">
        <f t="shared" si="1"/>
        <v>文字列 置換</v>
      </c>
    </row>
    <row r="51" spans="1:9" outlineLevel="1">
      <c r="A51" s="2"/>
      <c r="B51" s="2" t="s">
        <v>893</v>
      </c>
      <c r="C51" s="4" t="s">
        <v>900</v>
      </c>
      <c r="D51" s="45"/>
      <c r="E51" s="45"/>
      <c r="F51" s="5" t="s">
        <v>901</v>
      </c>
      <c r="G51" s="1" t="s">
        <v>122</v>
      </c>
      <c r="H51" s="1">
        <f t="shared" ca="1" si="0"/>
        <v>394</v>
      </c>
      <c r="I51" s="1" t="str">
        <f t="shared" si="1"/>
        <v>文字列 位置検索（前方）</v>
      </c>
    </row>
    <row r="52" spans="1:9" outlineLevel="1">
      <c r="A52" s="2"/>
      <c r="B52" s="2" t="s">
        <v>902</v>
      </c>
      <c r="C52" s="4" t="s">
        <v>899</v>
      </c>
      <c r="D52" s="45"/>
      <c r="E52" s="45"/>
      <c r="F52" s="5" t="s">
        <v>897</v>
      </c>
      <c r="G52" s="1" t="s">
        <v>122</v>
      </c>
      <c r="H52" s="1">
        <f t="shared" ca="1" si="0"/>
        <v>395</v>
      </c>
      <c r="I52" s="1" t="str">
        <f t="shared" si="1"/>
        <v>文字列 位置検索（後方）</v>
      </c>
    </row>
    <row r="53" spans="1:9" outlineLevel="1">
      <c r="A53" s="2"/>
      <c r="B53" s="2" t="s">
        <v>892</v>
      </c>
      <c r="C53" s="4" t="s">
        <v>898</v>
      </c>
      <c r="D53" s="45"/>
      <c r="E53" s="45"/>
      <c r="F53" s="5" t="s">
        <v>130</v>
      </c>
      <c r="G53" s="1" t="s">
        <v>122</v>
      </c>
      <c r="H53" s="1">
        <f t="shared" ca="1" si="0"/>
        <v>396</v>
      </c>
      <c r="I53" s="1" t="str">
        <f t="shared" si="1"/>
        <v>文字列 検索</v>
      </c>
    </row>
    <row r="54" spans="1:9" outlineLevel="1">
      <c r="A54" s="2"/>
      <c r="B54" s="2" t="s">
        <v>65</v>
      </c>
      <c r="C54" s="4" t="s">
        <v>919</v>
      </c>
      <c r="D54" s="45"/>
      <c r="E54" s="45"/>
      <c r="F54" s="5" t="s">
        <v>916</v>
      </c>
      <c r="G54" s="1" t="s">
        <v>122</v>
      </c>
      <c r="H54" s="1">
        <f t="shared" ca="1" si="0"/>
        <v>397</v>
      </c>
      <c r="I54" s="1" t="str">
        <f t="shared" si="1"/>
        <v>文字列 長さ（文字数）</v>
      </c>
    </row>
    <row r="55" spans="1:9" outlineLevel="1">
      <c r="A55" s="2"/>
      <c r="B55" s="2" t="s">
        <v>66</v>
      </c>
      <c r="C55" s="4" t="s">
        <v>918</v>
      </c>
      <c r="D55" s="45"/>
      <c r="E55" s="45"/>
      <c r="F55" s="5" t="s">
        <v>920</v>
      </c>
      <c r="G55" s="1" t="s">
        <v>122</v>
      </c>
      <c r="H55" s="1">
        <f t="shared" ca="1" si="0"/>
        <v>398</v>
      </c>
      <c r="I55" s="1" t="str">
        <f t="shared" si="1"/>
        <v>文字列 長さ（バイト数）</v>
      </c>
    </row>
    <row r="56" spans="1:9" outlineLevel="1">
      <c r="A56" s="2"/>
      <c r="B56" s="2" t="s">
        <v>934</v>
      </c>
      <c r="C56" s="4" t="s">
        <v>903</v>
      </c>
      <c r="D56" s="45"/>
      <c r="E56" s="45"/>
      <c r="F56" s="5" t="s">
        <v>904</v>
      </c>
      <c r="G56" s="1" t="s">
        <v>122</v>
      </c>
      <c r="H56" s="1">
        <f t="shared" ca="1" si="0"/>
        <v>399</v>
      </c>
      <c r="I56" s="1" t="str">
        <f t="shared" si="1"/>
        <v>文字列 分割</v>
      </c>
    </row>
    <row r="57" spans="1:9" outlineLevel="1">
      <c r="A57" s="2"/>
      <c r="B57" s="2" t="s">
        <v>933</v>
      </c>
      <c r="C57" s="4" t="s">
        <v>906</v>
      </c>
      <c r="D57" s="45"/>
      <c r="E57" s="45"/>
      <c r="F57" s="5" t="s">
        <v>907</v>
      </c>
      <c r="G57" s="1" t="s">
        <v>122</v>
      </c>
      <c r="H57" s="1">
        <f t="shared" ca="1" si="0"/>
        <v>400</v>
      </c>
      <c r="I57" s="1" t="str">
        <f t="shared" si="1"/>
        <v>文字列 結合</v>
      </c>
    </row>
    <row r="58" spans="1:9" outlineLevel="1">
      <c r="A58" s="2"/>
      <c r="B58" s="2" t="s">
        <v>932</v>
      </c>
      <c r="C58" s="4" t="s">
        <v>908</v>
      </c>
      <c r="D58" s="45"/>
      <c r="E58" s="45"/>
      <c r="F58" s="5" t="s">
        <v>909</v>
      </c>
      <c r="G58" s="1" t="s">
        <v>122</v>
      </c>
      <c r="H58" s="1">
        <f t="shared" ca="1" si="0"/>
        <v>401</v>
      </c>
      <c r="I58" s="1" t="str">
        <f t="shared" si="1"/>
        <v>文字列 抽出</v>
      </c>
    </row>
    <row r="59" spans="1:9" outlineLevel="1">
      <c r="A59" s="2"/>
      <c r="B59" s="2" t="s">
        <v>931</v>
      </c>
      <c r="C59" s="4" t="s">
        <v>910</v>
      </c>
      <c r="D59" s="45"/>
      <c r="E59" s="45"/>
      <c r="F59" s="5" t="s">
        <v>913</v>
      </c>
      <c r="G59" s="1" t="s">
        <v>122</v>
      </c>
      <c r="H59" s="1">
        <f t="shared" ca="1" si="0"/>
        <v>402</v>
      </c>
      <c r="I59" s="1" t="str">
        <f t="shared" si="1"/>
        <v>文字列 抽出 左</v>
      </c>
    </row>
    <row r="60" spans="1:9" outlineLevel="1">
      <c r="A60" s="2"/>
      <c r="B60" s="2" t="s">
        <v>930</v>
      </c>
      <c r="C60" s="4" t="s">
        <v>911</v>
      </c>
      <c r="D60" s="45"/>
      <c r="E60" s="45"/>
      <c r="F60" s="5" t="s">
        <v>914</v>
      </c>
      <c r="G60" s="1" t="s">
        <v>122</v>
      </c>
      <c r="H60" s="1">
        <f t="shared" ca="1" si="0"/>
        <v>403</v>
      </c>
      <c r="I60" s="1" t="str">
        <f t="shared" si="1"/>
        <v>文字列 抽出 中</v>
      </c>
    </row>
    <row r="61" spans="1:9" outlineLevel="1">
      <c r="A61" s="2"/>
      <c r="B61" s="2" t="s">
        <v>929</v>
      </c>
      <c r="C61" s="4" t="s">
        <v>912</v>
      </c>
      <c r="D61" s="45"/>
      <c r="E61" s="45"/>
      <c r="F61" s="5" t="s">
        <v>915</v>
      </c>
      <c r="G61" s="1" t="s">
        <v>122</v>
      </c>
      <c r="H61" s="1">
        <f t="shared" ca="1" si="0"/>
        <v>404</v>
      </c>
      <c r="I61" s="1" t="str">
        <f t="shared" si="1"/>
        <v>文字列 抽出 右</v>
      </c>
    </row>
    <row r="62" spans="1:9" outlineLevel="1">
      <c r="A62" s="2"/>
      <c r="B62" s="2" t="s">
        <v>928</v>
      </c>
      <c r="C62" s="4" t="s">
        <v>945</v>
      </c>
      <c r="D62" s="45"/>
      <c r="E62" s="45"/>
      <c r="F62" s="5" t="s">
        <v>946</v>
      </c>
      <c r="G62" s="1" t="s">
        <v>122</v>
      </c>
      <c r="H62" s="1">
        <f t="shared" ca="1" si="0"/>
        <v>405</v>
      </c>
      <c r="I62" s="1" t="str">
        <f t="shared" si="1"/>
        <v>文字列 数値判定</v>
      </c>
    </row>
    <row r="63" spans="1:9" outlineLevel="1">
      <c r="A63" s="2"/>
      <c r="B63" s="2" t="s">
        <v>71</v>
      </c>
      <c r="C63" s="4" t="s">
        <v>784</v>
      </c>
      <c r="D63" s="45"/>
      <c r="E63" s="45"/>
      <c r="F63" s="5" t="s">
        <v>785</v>
      </c>
      <c r="G63" s="1" t="s">
        <v>122</v>
      </c>
      <c r="H63" s="1">
        <f t="shared" ca="1" si="0"/>
        <v>406</v>
      </c>
      <c r="I63" s="1" t="str">
        <f t="shared" si="1"/>
        <v>文字列⇒ASCII 変換</v>
      </c>
    </row>
    <row r="64" spans="1:9" outlineLevel="1">
      <c r="A64" s="2"/>
      <c r="B64" s="2" t="s">
        <v>73</v>
      </c>
      <c r="C64" s="4" t="s">
        <v>786</v>
      </c>
      <c r="D64" s="45"/>
      <c r="E64" s="45"/>
      <c r="F64" s="5" t="s">
        <v>787</v>
      </c>
      <c r="G64" s="1" t="s">
        <v>122</v>
      </c>
      <c r="H64" s="1">
        <f t="shared" ca="1" si="0"/>
        <v>407</v>
      </c>
      <c r="I64" s="1" t="str">
        <f t="shared" si="1"/>
        <v>ASCII⇒文字列 変換</v>
      </c>
    </row>
    <row r="65" spans="1:9" outlineLevel="1">
      <c r="A65" s="2"/>
      <c r="B65" s="2" t="s">
        <v>935</v>
      </c>
      <c r="C65" s="4" t="s">
        <v>943</v>
      </c>
      <c r="D65" s="45"/>
      <c r="E65" s="45"/>
      <c r="F65" s="33" t="s">
        <v>944</v>
      </c>
      <c r="G65" s="1" t="s">
        <v>122</v>
      </c>
      <c r="H65" s="1">
        <f t="shared" ca="1" si="0"/>
        <v>408</v>
      </c>
      <c r="I65" s="1" t="str">
        <f t="shared" si="1"/>
        <v>文字列 繰り返し</v>
      </c>
    </row>
    <row r="66" spans="1:9" outlineLevel="1">
      <c r="A66" s="2"/>
      <c r="B66" s="2" t="s">
        <v>842</v>
      </c>
      <c r="C66" s="4" t="s">
        <v>939</v>
      </c>
      <c r="D66" s="45"/>
      <c r="E66" s="45"/>
      <c r="F66" s="5" t="s">
        <v>936</v>
      </c>
      <c r="G66" s="1" t="s">
        <v>122</v>
      </c>
      <c r="H66" s="1">
        <f t="shared" ca="1" si="0"/>
        <v>409</v>
      </c>
      <c r="I66" s="1" t="str">
        <f t="shared" si="1"/>
        <v>文字列 大文字化</v>
      </c>
    </row>
    <row r="67" spans="1:9" outlineLevel="1">
      <c r="A67" s="2"/>
      <c r="B67" s="2" t="s">
        <v>841</v>
      </c>
      <c r="C67" s="4" t="s">
        <v>940</v>
      </c>
      <c r="D67" s="45"/>
      <c r="E67" s="45"/>
      <c r="F67" s="5" t="s">
        <v>937</v>
      </c>
      <c r="G67" s="1" t="s">
        <v>122</v>
      </c>
      <c r="H67" s="1">
        <f t="shared" ref="H67:H130" ca="1" si="2">IF(I67="",OFFSET(H67,-1,0),OFFSET(H67,-1,0)+1)</f>
        <v>410</v>
      </c>
      <c r="I67" s="1" t="str">
        <f t="shared" si="1"/>
        <v>文字列 小文字化</v>
      </c>
    </row>
    <row r="68" spans="1:9" outlineLevel="1">
      <c r="A68" s="2"/>
      <c r="B68" s="2" t="s">
        <v>840</v>
      </c>
      <c r="C68" s="4" t="s">
        <v>941</v>
      </c>
      <c r="D68" s="45"/>
      <c r="E68" s="45"/>
      <c r="F68" s="5" t="s">
        <v>938</v>
      </c>
      <c r="G68" s="1" t="s">
        <v>122</v>
      </c>
      <c r="H68" s="1">
        <f t="shared" ca="1" si="2"/>
        <v>411</v>
      </c>
      <c r="I68" s="1" t="str">
        <f t="shared" ref="I68:I131" si="3">IF(B68="","",B68)</f>
        <v>文字列 文字埋込</v>
      </c>
    </row>
    <row r="69" spans="1:9" outlineLevel="1">
      <c r="A69" s="2"/>
      <c r="B69" s="2" t="s">
        <v>768</v>
      </c>
      <c r="C69" s="4" t="s">
        <v>942</v>
      </c>
      <c r="D69" s="45"/>
      <c r="E69" s="45"/>
      <c r="F69" s="5">
        <v>1234</v>
      </c>
      <c r="G69" s="1" t="s">
        <v>122</v>
      </c>
      <c r="H69" s="1">
        <f t="shared" ca="1" si="2"/>
        <v>412</v>
      </c>
      <c r="I69" s="1" t="str">
        <f t="shared" si="3"/>
        <v>文字列 ０埋込</v>
      </c>
    </row>
    <row r="70" spans="1:9" outlineLevel="1">
      <c r="A70" s="2"/>
      <c r="B70" s="2" t="s">
        <v>77</v>
      </c>
      <c r="C70" s="9"/>
      <c r="D70" s="46"/>
      <c r="E70" s="46"/>
      <c r="F70" s="5"/>
      <c r="G70" s="1" t="s">
        <v>122</v>
      </c>
      <c r="H70" s="1">
        <f t="shared" ca="1" si="2"/>
        <v>413</v>
      </c>
      <c r="I70" s="1" t="str">
        <f t="shared" si="3"/>
        <v>配列再定義</v>
      </c>
    </row>
    <row r="71" spans="1:9" outlineLevel="1">
      <c r="A71" s="2"/>
      <c r="B71" s="2" t="s">
        <v>78</v>
      </c>
      <c r="C71" s="9"/>
      <c r="D71" s="46"/>
      <c r="E71" s="46"/>
      <c r="F71" s="5"/>
      <c r="G71" s="1" t="s">
        <v>122</v>
      </c>
      <c r="H71" s="1">
        <f t="shared" ca="1" si="2"/>
        <v>414</v>
      </c>
      <c r="I71" s="1" t="str">
        <f t="shared" si="3"/>
        <v>配列最大要素数</v>
      </c>
    </row>
    <row r="72" spans="1:9" outlineLevel="1">
      <c r="A72" s="2"/>
      <c r="B72" s="2" t="s">
        <v>79</v>
      </c>
      <c r="C72" s="9"/>
      <c r="D72" s="46"/>
      <c r="E72" s="46"/>
      <c r="F72" s="5"/>
      <c r="G72" s="1" t="s">
        <v>122</v>
      </c>
      <c r="H72" s="1">
        <f t="shared" ca="1" si="2"/>
        <v>415</v>
      </c>
      <c r="I72" s="1" t="str">
        <f t="shared" si="3"/>
        <v>要素数０（未初期化）/要素数１配列判定</v>
      </c>
    </row>
    <row r="73" spans="1:9" outlineLevel="1">
      <c r="A73" s="2"/>
      <c r="B73" s="2" t="s">
        <v>80</v>
      </c>
      <c r="C73" s="9"/>
      <c r="D73" s="46"/>
      <c r="E73" s="46"/>
      <c r="F73" s="4"/>
      <c r="G73" s="1" t="s">
        <v>122</v>
      </c>
      <c r="H73" s="1">
        <f t="shared" ca="1" si="2"/>
        <v>416</v>
      </c>
      <c r="I73" s="1" t="str">
        <f t="shared" si="3"/>
        <v>配列 結合</v>
      </c>
    </row>
    <row r="74" spans="1:9" outlineLevel="1">
      <c r="A74" s="2"/>
      <c r="B74" s="2" t="s">
        <v>81</v>
      </c>
      <c r="C74" s="9"/>
      <c r="D74" s="46"/>
      <c r="E74" s="46"/>
      <c r="F74" s="4"/>
      <c r="G74" s="1" t="s">
        <v>122</v>
      </c>
      <c r="H74" s="1">
        <f t="shared" ca="1" si="2"/>
        <v>417</v>
      </c>
      <c r="I74" s="1" t="str">
        <f t="shared" si="3"/>
        <v>配列 分割</v>
      </c>
    </row>
    <row r="75" spans="1:9" outlineLevel="1">
      <c r="A75" s="2"/>
      <c r="B75" s="2" t="s">
        <v>82</v>
      </c>
      <c r="C75" s="9"/>
      <c r="D75" s="46"/>
      <c r="E75" s="46"/>
      <c r="F75" s="5"/>
      <c r="G75" s="1" t="s">
        <v>122</v>
      </c>
      <c r="H75" s="1">
        <f t="shared" ca="1" si="2"/>
        <v>418</v>
      </c>
      <c r="I75" s="1" t="str">
        <f t="shared" si="3"/>
        <v>型取得（文字列）</v>
      </c>
    </row>
    <row r="76" spans="1:9" outlineLevel="1">
      <c r="A76" s="2"/>
      <c r="B76" s="2" t="s">
        <v>83</v>
      </c>
      <c r="C76" s="9"/>
      <c r="D76" s="46"/>
      <c r="E76" s="46"/>
      <c r="F76" s="5"/>
      <c r="G76" s="1" t="s">
        <v>122</v>
      </c>
      <c r="H76" s="1">
        <f t="shared" ca="1" si="2"/>
        <v>419</v>
      </c>
      <c r="I76" s="1" t="str">
        <f t="shared" si="3"/>
        <v>型取得（値）</v>
      </c>
    </row>
    <row r="77" spans="1:9" outlineLevel="1">
      <c r="A77" s="2"/>
      <c r="B77" s="2" t="s">
        <v>84</v>
      </c>
      <c r="C77" s="4" t="s">
        <v>788</v>
      </c>
      <c r="D77" s="45"/>
      <c r="E77" s="45"/>
      <c r="F77" s="5" t="s">
        <v>789</v>
      </c>
      <c r="G77" s="1" t="s">
        <v>122</v>
      </c>
      <c r="H77" s="1">
        <f t="shared" ca="1" si="2"/>
        <v>420</v>
      </c>
      <c r="I77" s="1" t="str">
        <f t="shared" si="3"/>
        <v>10⇒16進数変換</v>
      </c>
    </row>
    <row r="78" spans="1:9" outlineLevel="1">
      <c r="A78" s="2"/>
      <c r="B78" s="2" t="s">
        <v>85</v>
      </c>
      <c r="C78" s="4" t="s">
        <v>790</v>
      </c>
      <c r="D78" s="45"/>
      <c r="E78" s="45"/>
      <c r="F78" s="5" t="s">
        <v>791</v>
      </c>
      <c r="G78" s="1" t="s">
        <v>122</v>
      </c>
      <c r="H78" s="1">
        <f t="shared" ca="1" si="2"/>
        <v>421</v>
      </c>
      <c r="I78" s="1" t="str">
        <f t="shared" si="3"/>
        <v>16⇒10進数変換</v>
      </c>
    </row>
    <row r="79" spans="1:9" outlineLevel="1">
      <c r="A79" s="2"/>
      <c r="B79" s="2" t="s">
        <v>86</v>
      </c>
      <c r="C79" s="9"/>
      <c r="D79" s="46"/>
      <c r="E79" s="46"/>
      <c r="F79" s="5"/>
      <c r="G79" s="1" t="s">
        <v>122</v>
      </c>
      <c r="H79" s="1">
        <f t="shared" ca="1" si="2"/>
        <v>422</v>
      </c>
      <c r="I79" s="1" t="str">
        <f t="shared" si="3"/>
        <v>符号つき16進数表現</v>
      </c>
    </row>
    <row r="80" spans="1:9" outlineLevel="1">
      <c r="A80" s="2"/>
      <c r="B80" s="2" t="s">
        <v>87</v>
      </c>
      <c r="C80" s="9"/>
      <c r="D80" s="46"/>
      <c r="E80" s="46"/>
      <c r="F80" s="5"/>
      <c r="G80" s="1" t="s">
        <v>122</v>
      </c>
      <c r="H80" s="1">
        <f t="shared" ca="1" si="2"/>
        <v>423</v>
      </c>
      <c r="I80" s="1" t="str">
        <f t="shared" si="3"/>
        <v>符号なし16進数表現</v>
      </c>
    </row>
    <row r="81" spans="1:9" outlineLevel="1">
      <c r="A81" s="2"/>
      <c r="B81" s="2" t="s">
        <v>88</v>
      </c>
      <c r="C81" s="4" t="s">
        <v>794</v>
      </c>
      <c r="D81" s="45"/>
      <c r="E81" s="45"/>
      <c r="F81" s="5" t="s">
        <v>793</v>
      </c>
      <c r="G81" s="1" t="s">
        <v>122</v>
      </c>
      <c r="H81" s="1">
        <f t="shared" ca="1" si="2"/>
        <v>424</v>
      </c>
      <c r="I81" s="1" t="str">
        <f t="shared" si="3"/>
        <v>数値⇒文字列 変換</v>
      </c>
    </row>
    <row r="82" spans="1:9" outlineLevel="1">
      <c r="A82" s="2"/>
      <c r="B82" s="2" t="s">
        <v>843</v>
      </c>
      <c r="C82" s="4" t="s">
        <v>792</v>
      </c>
      <c r="D82" s="45"/>
      <c r="E82" s="45"/>
      <c r="F82" s="5" t="s">
        <v>793</v>
      </c>
      <c r="G82" s="1" t="s">
        <v>122</v>
      </c>
      <c r="H82" s="1">
        <f t="shared" ca="1" si="2"/>
        <v>425</v>
      </c>
      <c r="I82" s="1" t="str">
        <f t="shared" si="3"/>
        <v>文字列⇒数値 変換</v>
      </c>
    </row>
    <row r="83" spans="1:9" outlineLevel="1">
      <c r="A83" s="2"/>
      <c r="B83" s="2" t="s">
        <v>91</v>
      </c>
      <c r="C83" s="31" t="s">
        <v>844</v>
      </c>
      <c r="D83" s="48"/>
      <c r="E83" s="48"/>
      <c r="F83" s="5"/>
      <c r="G83" s="1" t="s">
        <v>122</v>
      </c>
      <c r="H83" s="1">
        <f t="shared" ca="1" si="2"/>
        <v>426</v>
      </c>
      <c r="I83" s="1" t="str">
        <f t="shared" si="3"/>
        <v>改行</v>
      </c>
    </row>
    <row r="84" spans="1:9" outlineLevel="1">
      <c r="A84" s="2"/>
      <c r="B84" s="2" t="s">
        <v>92</v>
      </c>
      <c r="C84" s="9"/>
      <c r="D84" s="46"/>
      <c r="E84" s="46"/>
      <c r="F84" s="5"/>
      <c r="G84" s="1" t="s">
        <v>122</v>
      </c>
      <c r="H84" s="1">
        <f t="shared" ca="1" si="2"/>
        <v>427</v>
      </c>
      <c r="I84" s="1" t="str">
        <f t="shared" si="3"/>
        <v>少数 正数 切り捨て①</v>
      </c>
    </row>
    <row r="85" spans="1:9" outlineLevel="1">
      <c r="A85" s="2"/>
      <c r="B85" s="2" t="s">
        <v>93</v>
      </c>
      <c r="C85" s="9"/>
      <c r="D85" s="46"/>
      <c r="E85" s="46"/>
      <c r="F85" s="5"/>
      <c r="G85" s="1" t="s">
        <v>122</v>
      </c>
      <c r="H85" s="1">
        <f t="shared" ca="1" si="2"/>
        <v>428</v>
      </c>
      <c r="I85" s="1" t="str">
        <f t="shared" si="3"/>
        <v>少数 正数 切り捨て②</v>
      </c>
    </row>
    <row r="86" spans="1:9" outlineLevel="1">
      <c r="A86" s="2"/>
      <c r="B86" s="2" t="s">
        <v>94</v>
      </c>
      <c r="C86" s="9"/>
      <c r="D86" s="46"/>
      <c r="E86" s="46"/>
      <c r="F86" s="5"/>
      <c r="G86" s="1" t="s">
        <v>122</v>
      </c>
      <c r="H86" s="1">
        <f t="shared" ca="1" si="2"/>
        <v>429</v>
      </c>
      <c r="I86" s="1" t="str">
        <f t="shared" si="3"/>
        <v>少数 負数 切り捨て①</v>
      </c>
    </row>
    <row r="87" spans="1:9" outlineLevel="1">
      <c r="A87" s="2"/>
      <c r="B87" s="2" t="s">
        <v>95</v>
      </c>
      <c r="C87" s="9"/>
      <c r="D87" s="46"/>
      <c r="E87" s="46"/>
      <c r="F87" s="5"/>
      <c r="G87" s="1" t="s">
        <v>122</v>
      </c>
      <c r="H87" s="1">
        <f t="shared" ca="1" si="2"/>
        <v>430</v>
      </c>
      <c r="I87" s="1" t="str">
        <f t="shared" si="3"/>
        <v>少数 負数 切り捨て②</v>
      </c>
    </row>
    <row r="88" spans="1:9" outlineLevel="1">
      <c r="A88" s="2"/>
      <c r="B88" s="2" t="s">
        <v>96</v>
      </c>
      <c r="C88" s="9"/>
      <c r="D88" s="46"/>
      <c r="E88" s="46"/>
      <c r="F88" s="5"/>
      <c r="G88" s="1" t="s">
        <v>122</v>
      </c>
      <c r="H88" s="1">
        <f t="shared" ca="1" si="2"/>
        <v>431</v>
      </c>
      <c r="I88" s="1" t="str">
        <f t="shared" si="3"/>
        <v>少数 正数 四捨五入（第一位）</v>
      </c>
    </row>
    <row r="89" spans="1:9" outlineLevel="1">
      <c r="A89" s="2"/>
      <c r="B89" s="2" t="s">
        <v>97</v>
      </c>
      <c r="C89" s="9"/>
      <c r="D89" s="46"/>
      <c r="E89" s="46"/>
      <c r="F89" s="5"/>
      <c r="G89" s="1" t="s">
        <v>122</v>
      </c>
      <c r="H89" s="1">
        <f t="shared" ca="1" si="2"/>
        <v>432</v>
      </c>
      <c r="I89" s="1" t="str">
        <f t="shared" si="3"/>
        <v>少数 正数 四捨五入（第二位）</v>
      </c>
    </row>
    <row r="90" spans="1:9" outlineLevel="1">
      <c r="A90" s="2"/>
      <c r="B90" s="2" t="s">
        <v>98</v>
      </c>
      <c r="C90" s="9"/>
      <c r="D90" s="46"/>
      <c r="E90" s="46"/>
      <c r="F90" s="5"/>
      <c r="G90" s="1" t="s">
        <v>122</v>
      </c>
      <c r="H90" s="1">
        <f t="shared" ca="1" si="2"/>
        <v>433</v>
      </c>
      <c r="I90" s="1" t="str">
        <f t="shared" si="3"/>
        <v>少数 正数 四捨五入（第三位）</v>
      </c>
    </row>
    <row r="91" spans="1:9" outlineLevel="1">
      <c r="A91" s="2"/>
      <c r="B91" s="2" t="s">
        <v>99</v>
      </c>
      <c r="C91" s="9"/>
      <c r="D91" s="46"/>
      <c r="E91" s="46"/>
      <c r="F91" s="5"/>
      <c r="G91" s="1" t="s">
        <v>122</v>
      </c>
      <c r="H91" s="1">
        <f t="shared" ca="1" si="2"/>
        <v>434</v>
      </c>
      <c r="I91" s="1" t="str">
        <f t="shared" si="3"/>
        <v>少数 負数 四捨五入（第一位）</v>
      </c>
    </row>
    <row r="92" spans="1:9" outlineLevel="1">
      <c r="A92" s="2"/>
      <c r="B92" s="2" t="s">
        <v>100</v>
      </c>
      <c r="C92" s="9"/>
      <c r="D92" s="46"/>
      <c r="E92" s="46"/>
      <c r="F92" s="5"/>
      <c r="G92" s="1" t="s">
        <v>122</v>
      </c>
      <c r="H92" s="1">
        <f t="shared" ca="1" si="2"/>
        <v>435</v>
      </c>
      <c r="I92" s="1" t="str">
        <f t="shared" si="3"/>
        <v>少数 負数 四捨五入（第二位）</v>
      </c>
    </row>
    <row r="93" spans="1:9" outlineLevel="1">
      <c r="A93" s="2"/>
      <c r="B93" s="2" t="s">
        <v>101</v>
      </c>
      <c r="C93" s="9"/>
      <c r="D93" s="46"/>
      <c r="E93" s="46"/>
      <c r="F93" s="5"/>
      <c r="G93" s="1" t="s">
        <v>122</v>
      </c>
      <c r="H93" s="1">
        <f t="shared" ca="1" si="2"/>
        <v>436</v>
      </c>
      <c r="I93" s="1" t="str">
        <f t="shared" si="3"/>
        <v>少数 負数 四捨五入（第三位）</v>
      </c>
    </row>
    <row r="94" spans="1:9" outlineLevel="1">
      <c r="A94" s="2"/>
      <c r="B94" s="2" t="s">
        <v>102</v>
      </c>
      <c r="C94" s="9"/>
      <c r="D94" s="46"/>
      <c r="E94" s="46"/>
      <c r="F94" s="5"/>
      <c r="G94" s="1" t="s">
        <v>122</v>
      </c>
      <c r="H94" s="1">
        <f t="shared" ca="1" si="2"/>
        <v>437</v>
      </c>
      <c r="I94" s="1" t="str">
        <f t="shared" si="3"/>
        <v>少数 正数 切り上げ（第一位）</v>
      </c>
    </row>
    <row r="95" spans="1:9" outlineLevel="1">
      <c r="A95" s="2"/>
      <c r="B95" s="2" t="s">
        <v>103</v>
      </c>
      <c r="C95" s="9"/>
      <c r="D95" s="46"/>
      <c r="E95" s="46"/>
      <c r="F95" s="5"/>
      <c r="G95" s="1" t="s">
        <v>122</v>
      </c>
      <c r="H95" s="1">
        <f t="shared" ca="1" si="2"/>
        <v>438</v>
      </c>
      <c r="I95" s="1" t="str">
        <f t="shared" si="3"/>
        <v>少数 正数 切り上げ（第二位）</v>
      </c>
    </row>
    <row r="96" spans="1:9" outlineLevel="1">
      <c r="A96" s="2"/>
      <c r="B96" s="2" t="s">
        <v>104</v>
      </c>
      <c r="C96" s="9"/>
      <c r="D96" s="46"/>
      <c r="E96" s="46"/>
      <c r="F96" s="5"/>
      <c r="G96" s="1" t="s">
        <v>122</v>
      </c>
      <c r="H96" s="1">
        <f t="shared" ca="1" si="2"/>
        <v>439</v>
      </c>
      <c r="I96" s="1" t="str">
        <f t="shared" si="3"/>
        <v>少数 負数 切り上げ（第一位）</v>
      </c>
    </row>
    <row r="97" spans="1:9" outlineLevel="1">
      <c r="A97" s="2"/>
      <c r="B97" s="2" t="s">
        <v>105</v>
      </c>
      <c r="C97" s="9"/>
      <c r="D97" s="46"/>
      <c r="E97" s="46"/>
      <c r="F97" s="5"/>
      <c r="G97" s="1" t="s">
        <v>122</v>
      </c>
      <c r="H97" s="1">
        <f t="shared" ca="1" si="2"/>
        <v>440</v>
      </c>
      <c r="I97" s="1" t="str">
        <f t="shared" si="3"/>
        <v>少数 負数 切り上げ（第二位）</v>
      </c>
    </row>
    <row r="98" spans="1:9" outlineLevel="1">
      <c r="A98" s="2"/>
      <c r="B98" s="2" t="s">
        <v>106</v>
      </c>
      <c r="C98" s="9"/>
      <c r="D98" s="46"/>
      <c r="E98" s="46"/>
      <c r="F98" s="5"/>
      <c r="G98" s="1" t="s">
        <v>122</v>
      </c>
      <c r="H98" s="1">
        <f t="shared" ca="1" si="2"/>
        <v>441</v>
      </c>
      <c r="I98" s="1" t="str">
        <f t="shared" si="3"/>
        <v>少数 正数 切り下げ（第一位）</v>
      </c>
    </row>
    <row r="99" spans="1:9" outlineLevel="1">
      <c r="A99" s="2"/>
      <c r="B99" s="2" t="s">
        <v>107</v>
      </c>
      <c r="C99" s="9"/>
      <c r="D99" s="46"/>
      <c r="E99" s="46"/>
      <c r="F99" s="5"/>
      <c r="G99" s="1" t="s">
        <v>122</v>
      </c>
      <c r="H99" s="1">
        <f t="shared" ca="1" si="2"/>
        <v>442</v>
      </c>
      <c r="I99" s="1" t="str">
        <f t="shared" si="3"/>
        <v>少数 正数 切り下げ（第二位）</v>
      </c>
    </row>
    <row r="100" spans="1:9" outlineLevel="1">
      <c r="A100" s="2"/>
      <c r="B100" s="2" t="s">
        <v>108</v>
      </c>
      <c r="C100" s="9"/>
      <c r="D100" s="46"/>
      <c r="E100" s="46"/>
      <c r="F100" s="5"/>
      <c r="G100" s="1" t="s">
        <v>122</v>
      </c>
      <c r="H100" s="1">
        <f t="shared" ca="1" si="2"/>
        <v>443</v>
      </c>
      <c r="I100" s="1" t="str">
        <f t="shared" si="3"/>
        <v>少数 負数 切り下げ（第一位）</v>
      </c>
    </row>
    <row r="101" spans="1:9" outlineLevel="1">
      <c r="A101" s="2"/>
      <c r="B101" s="2" t="s">
        <v>109</v>
      </c>
      <c r="C101" s="9"/>
      <c r="D101" s="46"/>
      <c r="E101" s="46"/>
      <c r="F101" s="5"/>
      <c r="G101" s="1" t="s">
        <v>122</v>
      </c>
      <c r="H101" s="1">
        <f t="shared" ca="1" si="2"/>
        <v>444</v>
      </c>
      <c r="I101" s="1" t="str">
        <f t="shared" si="3"/>
        <v>少数 負数 切り下げ（第二位）</v>
      </c>
    </row>
    <row r="102" spans="1:9" outlineLevel="1">
      <c r="A102" s="2"/>
      <c r="B102" s="2" t="s">
        <v>697</v>
      </c>
      <c r="C102" s="9"/>
      <c r="D102" s="46"/>
      <c r="E102" s="46"/>
      <c r="F102" s="5"/>
      <c r="G102" s="1" t="s">
        <v>122</v>
      </c>
      <c r="H102" s="1">
        <f t="shared" ca="1" si="2"/>
        <v>445</v>
      </c>
      <c r="I102" s="1" t="str">
        <f t="shared" si="3"/>
        <v>文字列表示形式(日付)</v>
      </c>
    </row>
    <row r="103" spans="1:9" outlineLevel="1">
      <c r="A103" s="2"/>
      <c r="B103" s="2" t="s">
        <v>696</v>
      </c>
      <c r="C103" s="9"/>
      <c r="D103" s="46"/>
      <c r="E103" s="46"/>
      <c r="F103" s="5"/>
      <c r="G103" s="1" t="s">
        <v>122</v>
      </c>
      <c r="H103" s="1">
        <f t="shared" ca="1" si="2"/>
        <v>446</v>
      </c>
      <c r="I103" s="1" t="str">
        <f t="shared" si="3"/>
        <v>文字列表示形式(数値)</v>
      </c>
    </row>
    <row r="104" spans="1:9" outlineLevel="1">
      <c r="A104" s="2"/>
      <c r="B104" s="2" t="s">
        <v>699</v>
      </c>
      <c r="C104" s="9"/>
      <c r="D104" s="46"/>
      <c r="E104" s="46"/>
      <c r="F104" s="5"/>
      <c r="G104" s="1" t="s">
        <v>122</v>
      </c>
      <c r="H104" s="1">
        <f t="shared" ca="1" si="2"/>
        <v>447</v>
      </c>
      <c r="I104" s="1" t="str">
        <f t="shared" si="3"/>
        <v>文字列表示形式(割合)</v>
      </c>
    </row>
    <row r="105" spans="1:9" outlineLevel="1">
      <c r="A105" s="2"/>
      <c r="B105" s="2" t="s">
        <v>698</v>
      </c>
      <c r="C105" s="9"/>
      <c r="D105" s="46"/>
      <c r="E105" s="46"/>
      <c r="F105" s="5"/>
      <c r="G105" s="1" t="s">
        <v>122</v>
      </c>
      <c r="H105" s="1">
        <f t="shared" ca="1" si="2"/>
        <v>448</v>
      </c>
      <c r="I105" s="1" t="str">
        <f t="shared" si="3"/>
        <v>文字列表示形式(通貨)</v>
      </c>
    </row>
    <row r="106" spans="1:9">
      <c r="A106" s="17" t="s">
        <v>346</v>
      </c>
      <c r="B106" s="7"/>
      <c r="C106" s="7"/>
      <c r="D106" s="43"/>
      <c r="E106" s="43"/>
      <c r="F106" s="18"/>
      <c r="G106" s="1" t="s">
        <v>122</v>
      </c>
      <c r="H106" s="1">
        <f t="shared" ca="1" si="2"/>
        <v>448</v>
      </c>
      <c r="I106" s="1" t="str">
        <f t="shared" si="3"/>
        <v/>
      </c>
    </row>
    <row r="107" spans="1:9" outlineLevel="1">
      <c r="A107" s="2"/>
      <c r="B107" s="2" t="s">
        <v>30</v>
      </c>
      <c r="C107" s="9"/>
      <c r="D107" s="46"/>
      <c r="E107" s="46"/>
      <c r="F107" s="5"/>
      <c r="G107" s="1" t="s">
        <v>122</v>
      </c>
      <c r="H107" s="1">
        <f t="shared" ca="1" si="2"/>
        <v>449</v>
      </c>
      <c r="I107" s="1" t="str">
        <f t="shared" si="3"/>
        <v>エラー設定</v>
      </c>
    </row>
    <row r="108" spans="1:9" outlineLevel="1">
      <c r="A108" s="2"/>
      <c r="B108" s="2" t="s">
        <v>31</v>
      </c>
      <c r="C108" s="9"/>
      <c r="D108" s="46"/>
      <c r="E108" s="46"/>
      <c r="F108" s="5"/>
      <c r="G108" s="1" t="s">
        <v>122</v>
      </c>
      <c r="H108" s="1">
        <f t="shared" ca="1" si="2"/>
        <v>450</v>
      </c>
      <c r="I108" s="1" t="str">
        <f t="shared" si="3"/>
        <v>エラー解除</v>
      </c>
    </row>
    <row r="109" spans="1:9" outlineLevel="1">
      <c r="A109" s="2"/>
      <c r="B109" s="2" t="s">
        <v>32</v>
      </c>
      <c r="C109" s="9"/>
      <c r="D109" s="46"/>
      <c r="E109" s="46"/>
      <c r="F109" s="5"/>
      <c r="G109" s="1" t="s">
        <v>122</v>
      </c>
      <c r="H109" s="1">
        <f t="shared" ca="1" si="2"/>
        <v>451</v>
      </c>
      <c r="I109" s="1" t="str">
        <f t="shared" si="3"/>
        <v>エラー番号</v>
      </c>
    </row>
    <row r="110" spans="1:9" outlineLevel="1">
      <c r="A110" s="2"/>
      <c r="B110" s="2" t="s">
        <v>33</v>
      </c>
      <c r="C110" s="9"/>
      <c r="D110" s="46"/>
      <c r="E110" s="46"/>
      <c r="F110" s="5"/>
      <c r="G110" s="1" t="s">
        <v>122</v>
      </c>
      <c r="H110" s="1">
        <f t="shared" ca="1" si="2"/>
        <v>452</v>
      </c>
      <c r="I110" s="1" t="str">
        <f t="shared" si="3"/>
        <v>エラー内容</v>
      </c>
    </row>
    <row r="111" spans="1:9" outlineLevel="1">
      <c r="A111" s="2"/>
      <c r="B111" s="2" t="s">
        <v>144</v>
      </c>
      <c r="C111" s="9"/>
      <c r="D111" s="46"/>
      <c r="E111" s="46"/>
      <c r="F111" s="5"/>
      <c r="G111" s="1" t="s">
        <v>122</v>
      </c>
      <c r="H111" s="1">
        <f t="shared" ca="1" si="2"/>
        <v>453</v>
      </c>
      <c r="I111" s="1" t="str">
        <f t="shared" si="3"/>
        <v>エラーラベル</v>
      </c>
    </row>
    <row r="112" spans="1:9" outlineLevel="1">
      <c r="A112" s="2"/>
      <c r="B112" s="2" t="s">
        <v>145</v>
      </c>
      <c r="C112" s="9"/>
      <c r="D112" s="46"/>
      <c r="E112" s="46"/>
      <c r="F112" s="5"/>
      <c r="G112" s="1" t="s">
        <v>122</v>
      </c>
      <c r="H112" s="1">
        <f t="shared" ca="1" si="2"/>
        <v>454</v>
      </c>
      <c r="I112" s="1" t="str">
        <f t="shared" si="3"/>
        <v>ラベル定義</v>
      </c>
    </row>
    <row r="113" spans="1:9">
      <c r="A113" s="17" t="s">
        <v>347</v>
      </c>
      <c r="B113" s="7"/>
      <c r="C113" s="7"/>
      <c r="D113" s="43"/>
      <c r="E113" s="43"/>
      <c r="F113" s="18"/>
      <c r="G113" s="1" t="s">
        <v>122</v>
      </c>
      <c r="H113" s="1">
        <f t="shared" ca="1" si="2"/>
        <v>454</v>
      </c>
      <c r="I113" s="1" t="str">
        <f t="shared" si="3"/>
        <v/>
      </c>
    </row>
    <row r="114" spans="1:9" outlineLevel="1">
      <c r="A114" s="2"/>
      <c r="B114" s="2" t="s">
        <v>847</v>
      </c>
      <c r="C114" s="19" t="s">
        <v>846</v>
      </c>
      <c r="D114" s="44"/>
      <c r="E114" s="44"/>
      <c r="F114" s="5"/>
      <c r="G114" s="1" t="s">
        <v>122</v>
      </c>
      <c r="H114" s="1">
        <f t="shared" ca="1" si="2"/>
        <v>455</v>
      </c>
      <c r="I114" s="1" t="str">
        <f t="shared" si="3"/>
        <v>ＴＸＴ 定義</v>
      </c>
    </row>
    <row r="115" spans="1:9" outlineLevel="1">
      <c r="A115" s="2"/>
      <c r="B115" s="2" t="s">
        <v>848</v>
      </c>
      <c r="C115" s="4" t="s">
        <v>820</v>
      </c>
      <c r="D115" s="45"/>
      <c r="E115" s="45"/>
      <c r="F115" s="5" t="s">
        <v>821</v>
      </c>
      <c r="G115" s="1" t="s">
        <v>122</v>
      </c>
      <c r="H115" s="1">
        <f t="shared" ca="1" si="2"/>
        <v>456</v>
      </c>
      <c r="I115" s="1" t="str">
        <f t="shared" si="3"/>
        <v>ＴＸＴ オープン</v>
      </c>
    </row>
    <row r="116" spans="1:9" outlineLevel="1">
      <c r="A116" s="2"/>
      <c r="B116" s="2" t="s">
        <v>849</v>
      </c>
      <c r="C116" s="4" t="s">
        <v>771</v>
      </c>
      <c r="D116" s="45"/>
      <c r="E116" s="45"/>
      <c r="F116" s="5"/>
      <c r="G116" s="1" t="s">
        <v>122</v>
      </c>
      <c r="H116" s="1">
        <f t="shared" ca="1" si="2"/>
        <v>457</v>
      </c>
      <c r="I116" s="1" t="str">
        <f t="shared" si="3"/>
        <v>ＴＸＴ クローズ</v>
      </c>
    </row>
    <row r="117" spans="1:9" outlineLevel="1">
      <c r="A117" s="2"/>
      <c r="B117" s="2" t="s">
        <v>850</v>
      </c>
      <c r="C117" s="4" t="s">
        <v>772</v>
      </c>
      <c r="D117" s="45"/>
      <c r="E117" s="45"/>
      <c r="F117" s="5"/>
      <c r="G117" s="1" t="s">
        <v>122</v>
      </c>
      <c r="H117" s="1">
        <f t="shared" ca="1" si="2"/>
        <v>458</v>
      </c>
      <c r="I117" s="1" t="str">
        <f t="shared" si="3"/>
        <v>ＴＸＴ 読込（一行ずつ）</v>
      </c>
    </row>
    <row r="118" spans="1:9" outlineLevel="1">
      <c r="A118" s="2"/>
      <c r="B118" s="2" t="s">
        <v>850</v>
      </c>
      <c r="C118" s="4" t="s">
        <v>773</v>
      </c>
      <c r="D118" s="45"/>
      <c r="E118" s="45"/>
      <c r="F118" s="5"/>
      <c r="G118" s="1" t="s">
        <v>122</v>
      </c>
      <c r="H118" s="1">
        <f t="shared" ca="1" si="2"/>
        <v>459</v>
      </c>
      <c r="I118" s="1" t="str">
        <f t="shared" si="3"/>
        <v>ＴＸＴ 読込（一行ずつ）</v>
      </c>
    </row>
    <row r="119" spans="1:9" outlineLevel="1">
      <c r="A119" s="2"/>
      <c r="B119" s="2" t="s">
        <v>851</v>
      </c>
      <c r="C119" s="4" t="s">
        <v>822</v>
      </c>
      <c r="D119" s="45"/>
      <c r="E119" s="45"/>
      <c r="F119" s="5" t="s">
        <v>823</v>
      </c>
      <c r="G119" s="1" t="s">
        <v>122</v>
      </c>
      <c r="H119" s="1">
        <f t="shared" ca="1" si="2"/>
        <v>460</v>
      </c>
      <c r="I119" s="1" t="str">
        <f t="shared" si="3"/>
        <v>ＴＸＴ 読込（一括）</v>
      </c>
    </row>
    <row r="120" spans="1:9" outlineLevel="1">
      <c r="A120" s="2"/>
      <c r="B120" s="2" t="s">
        <v>851</v>
      </c>
      <c r="C120" s="4" t="s">
        <v>824</v>
      </c>
      <c r="D120" s="45"/>
      <c r="E120" s="45"/>
      <c r="F120" s="5" t="s">
        <v>825</v>
      </c>
      <c r="G120" s="1" t="s">
        <v>122</v>
      </c>
      <c r="H120" s="1">
        <f t="shared" ca="1" si="2"/>
        <v>461</v>
      </c>
      <c r="I120" s="1" t="str">
        <f t="shared" si="3"/>
        <v>ＴＸＴ 読込（一括）</v>
      </c>
    </row>
    <row r="121" spans="1:9" outlineLevel="1">
      <c r="A121" s="2"/>
      <c r="B121" s="2" t="s">
        <v>852</v>
      </c>
      <c r="C121" s="4" t="s">
        <v>774</v>
      </c>
      <c r="D121" s="45"/>
      <c r="E121" s="45"/>
      <c r="F121" s="5"/>
      <c r="G121" s="1" t="s">
        <v>122</v>
      </c>
      <c r="H121" s="1">
        <f t="shared" ca="1" si="2"/>
        <v>462</v>
      </c>
      <c r="I121" s="1" t="str">
        <f t="shared" si="3"/>
        <v>ＴＸＴ 書込</v>
      </c>
    </row>
    <row r="122" spans="1:9" outlineLevel="1">
      <c r="A122" s="2"/>
      <c r="B122" s="2" t="s">
        <v>693</v>
      </c>
      <c r="C122" s="9"/>
      <c r="D122" s="46"/>
      <c r="E122" s="46"/>
      <c r="F122" s="5"/>
      <c r="G122" s="1" t="s">
        <v>122</v>
      </c>
      <c r="H122" s="1">
        <f t="shared" ca="1" si="2"/>
        <v>463</v>
      </c>
      <c r="I122" s="1" t="str">
        <f t="shared" si="3"/>
        <v>ＸＬＳ オープン/クローズ</v>
      </c>
    </row>
    <row r="123" spans="1:9">
      <c r="A123" s="17" t="s">
        <v>860</v>
      </c>
      <c r="B123" s="7"/>
      <c r="C123" s="7"/>
      <c r="D123" s="43"/>
      <c r="E123" s="43"/>
      <c r="F123" s="18"/>
      <c r="G123" s="1" t="s">
        <v>122</v>
      </c>
      <c r="H123" s="1">
        <f t="shared" ca="1" si="2"/>
        <v>463</v>
      </c>
      <c r="I123" s="1" t="str">
        <f t="shared" si="3"/>
        <v/>
      </c>
    </row>
    <row r="124" spans="1:9" outlineLevel="1">
      <c r="A124" s="2"/>
      <c r="B124" s="2" t="s">
        <v>110</v>
      </c>
      <c r="C124" s="4" t="s">
        <v>861</v>
      </c>
      <c r="D124" s="45"/>
      <c r="E124" s="45"/>
      <c r="F124" s="5"/>
      <c r="G124" s="1" t="s">
        <v>122</v>
      </c>
      <c r="H124" s="1">
        <f t="shared" ca="1" si="2"/>
        <v>464</v>
      </c>
      <c r="I124" s="1" t="str">
        <f t="shared" si="3"/>
        <v>現在時刻取得</v>
      </c>
    </row>
    <row r="125" spans="1:9" outlineLevel="1">
      <c r="A125" s="2"/>
      <c r="B125" s="2" t="s">
        <v>111</v>
      </c>
      <c r="C125" s="9"/>
      <c r="D125" s="46"/>
      <c r="E125" s="46"/>
      <c r="F125" s="5"/>
      <c r="G125" s="1" t="s">
        <v>122</v>
      </c>
      <c r="H125" s="1">
        <f t="shared" ca="1" si="2"/>
        <v>465</v>
      </c>
      <c r="I125" s="1" t="str">
        <f t="shared" si="3"/>
        <v>現在年月日取得</v>
      </c>
    </row>
    <row r="126" spans="1:9" outlineLevel="1">
      <c r="A126" s="2"/>
      <c r="B126" s="2" t="s">
        <v>112</v>
      </c>
      <c r="C126" s="9"/>
      <c r="D126" s="46"/>
      <c r="E126" s="46"/>
      <c r="F126" s="5"/>
      <c r="G126" s="1" t="s">
        <v>122</v>
      </c>
      <c r="H126" s="1">
        <f t="shared" ca="1" si="2"/>
        <v>466</v>
      </c>
      <c r="I126" s="1" t="str">
        <f t="shared" si="3"/>
        <v>0:00から現在までの経過時間（秒数）</v>
      </c>
    </row>
    <row r="127" spans="1:9" outlineLevel="1">
      <c r="A127" s="2"/>
      <c r="B127" s="2" t="s">
        <v>113</v>
      </c>
      <c r="C127" s="9"/>
      <c r="D127" s="46"/>
      <c r="E127" s="46"/>
      <c r="F127" s="5"/>
      <c r="G127" s="1" t="s">
        <v>122</v>
      </c>
      <c r="H127" s="1">
        <f t="shared" ca="1" si="2"/>
        <v>467</v>
      </c>
      <c r="I127" s="1" t="str">
        <f t="shared" si="3"/>
        <v>日付比較</v>
      </c>
    </row>
    <row r="128" spans="1:9">
      <c r="A128" s="17" t="s">
        <v>863</v>
      </c>
      <c r="B128" s="7"/>
      <c r="C128" s="7"/>
      <c r="D128" s="43"/>
      <c r="E128" s="43"/>
      <c r="F128" s="18"/>
      <c r="G128" s="1" t="s">
        <v>122</v>
      </c>
      <c r="H128" s="1">
        <f t="shared" ca="1" si="2"/>
        <v>467</v>
      </c>
      <c r="I128" s="1" t="str">
        <f t="shared" si="3"/>
        <v/>
      </c>
    </row>
    <row r="129" spans="1:9" outlineLevel="1">
      <c r="A129" s="2"/>
      <c r="B129" s="2" t="s">
        <v>845</v>
      </c>
      <c r="C129" s="4" t="s">
        <v>862</v>
      </c>
      <c r="D129" s="45"/>
      <c r="E129" s="45"/>
      <c r="F129" s="5" t="s">
        <v>826</v>
      </c>
      <c r="G129" s="1" t="s">
        <v>122</v>
      </c>
      <c r="H129" s="1">
        <f t="shared" ca="1" si="2"/>
        <v>468</v>
      </c>
      <c r="I129" s="1" t="str">
        <f t="shared" si="3"/>
        <v>スリープ処理</v>
      </c>
    </row>
    <row r="130" spans="1:9">
      <c r="A130" s="17" t="s">
        <v>819</v>
      </c>
      <c r="B130" s="7"/>
      <c r="C130" s="7"/>
      <c r="D130" s="43"/>
      <c r="E130" s="43"/>
      <c r="F130" s="18"/>
      <c r="G130" s="1" t="s">
        <v>122</v>
      </c>
      <c r="H130" s="1">
        <f t="shared" ca="1" si="2"/>
        <v>468</v>
      </c>
      <c r="I130" s="1" t="str">
        <f t="shared" si="3"/>
        <v/>
      </c>
    </row>
    <row r="131" spans="1:9" outlineLevel="1">
      <c r="A131" s="2"/>
      <c r="B131" s="2" t="s">
        <v>819</v>
      </c>
      <c r="C131" s="9"/>
      <c r="D131" s="46"/>
      <c r="E131" s="46"/>
      <c r="F131" s="5" t="s">
        <v>818</v>
      </c>
      <c r="G131" s="1" t="s">
        <v>122</v>
      </c>
      <c r="H131" s="1">
        <f t="shared" ref="H131:H194" ca="1" si="4">IF(I131="",OFFSET(H131,-1,0),OFFSET(H131,-1,0)+1)</f>
        <v>469</v>
      </c>
      <c r="I131" s="1" t="str">
        <f t="shared" si="3"/>
        <v>リスト</v>
      </c>
    </row>
    <row r="132" spans="1:9" outlineLevel="1">
      <c r="A132" s="2"/>
      <c r="B132" s="2" t="s">
        <v>795</v>
      </c>
      <c r="C132" s="4" t="s">
        <v>802</v>
      </c>
      <c r="D132" s="45"/>
      <c r="E132" s="45"/>
      <c r="F132" s="5" t="s">
        <v>803</v>
      </c>
      <c r="G132" s="1" t="s">
        <v>122</v>
      </c>
      <c r="H132" s="1">
        <f t="shared" ca="1" si="4"/>
        <v>470</v>
      </c>
      <c r="I132" s="1" t="str">
        <f t="shared" ref="I132:I195" si="5">IF(B132="","",B132)</f>
        <v>リスト 参照</v>
      </c>
    </row>
    <row r="133" spans="1:9" outlineLevel="1">
      <c r="A133" s="2"/>
      <c r="B133" s="2" t="s">
        <v>796</v>
      </c>
      <c r="C133" s="4" t="s">
        <v>804</v>
      </c>
      <c r="D133" s="45"/>
      <c r="E133" s="45"/>
      <c r="F133" s="5" t="s">
        <v>805</v>
      </c>
      <c r="G133" s="1" t="s">
        <v>122</v>
      </c>
      <c r="H133" s="1">
        <f t="shared" ca="1" si="4"/>
        <v>471</v>
      </c>
      <c r="I133" s="1" t="str">
        <f t="shared" si="5"/>
        <v>リスト 削除</v>
      </c>
    </row>
    <row r="134" spans="1:9" outlineLevel="1">
      <c r="A134" s="2"/>
      <c r="B134" s="2" t="s">
        <v>797</v>
      </c>
      <c r="C134" s="4" t="s">
        <v>806</v>
      </c>
      <c r="D134" s="45"/>
      <c r="E134" s="45"/>
      <c r="F134" s="5" t="s">
        <v>807</v>
      </c>
      <c r="G134" s="1" t="s">
        <v>122</v>
      </c>
      <c r="H134" s="1">
        <f t="shared" ca="1" si="4"/>
        <v>472</v>
      </c>
      <c r="I134" s="1" t="str">
        <f t="shared" si="5"/>
        <v>リスト 末尾取り出し</v>
      </c>
    </row>
    <row r="135" spans="1:9" outlineLevel="1">
      <c r="A135" s="2"/>
      <c r="B135" s="2" t="s">
        <v>798</v>
      </c>
      <c r="C135" s="4" t="s">
        <v>808</v>
      </c>
      <c r="D135" s="45"/>
      <c r="E135" s="45"/>
      <c r="F135" s="5" t="s">
        <v>809</v>
      </c>
      <c r="G135" s="1" t="s">
        <v>122</v>
      </c>
      <c r="H135" s="1">
        <f t="shared" ca="1" si="4"/>
        <v>473</v>
      </c>
      <c r="I135" s="1" t="str">
        <f t="shared" si="5"/>
        <v>リスト 要素番号取得</v>
      </c>
    </row>
    <row r="136" spans="1:9" outlineLevel="1">
      <c r="A136" s="2"/>
      <c r="B136" s="2" t="s">
        <v>799</v>
      </c>
      <c r="C136" s="4" t="s">
        <v>810</v>
      </c>
      <c r="D136" s="45"/>
      <c r="E136" s="45"/>
      <c r="F136" s="5" t="s">
        <v>811</v>
      </c>
      <c r="G136" s="1" t="s">
        <v>122</v>
      </c>
      <c r="H136" s="1">
        <f t="shared" ca="1" si="4"/>
        <v>474</v>
      </c>
      <c r="I136" s="1" t="str">
        <f t="shared" si="5"/>
        <v>リスト 要素数取得</v>
      </c>
    </row>
    <row r="137" spans="1:9" outlineLevel="1">
      <c r="A137" s="2"/>
      <c r="B137" s="2" t="s">
        <v>799</v>
      </c>
      <c r="C137" s="4" t="s">
        <v>812</v>
      </c>
      <c r="D137" s="45"/>
      <c r="E137" s="45"/>
      <c r="F137" s="5" t="s">
        <v>813</v>
      </c>
      <c r="G137" s="1" t="s">
        <v>122</v>
      </c>
      <c r="H137" s="1">
        <f t="shared" ca="1" si="4"/>
        <v>475</v>
      </c>
      <c r="I137" s="1" t="str">
        <f t="shared" si="5"/>
        <v>リスト 要素数取得</v>
      </c>
    </row>
    <row r="138" spans="1:9" outlineLevel="1">
      <c r="A138" s="2"/>
      <c r="B138" s="2" t="s">
        <v>800</v>
      </c>
      <c r="C138" s="4" t="s">
        <v>814</v>
      </c>
      <c r="D138" s="45"/>
      <c r="E138" s="45"/>
      <c r="F138" s="5" t="s">
        <v>815</v>
      </c>
      <c r="G138" s="1" t="s">
        <v>122</v>
      </c>
      <c r="H138" s="1">
        <f t="shared" ca="1" si="4"/>
        <v>476</v>
      </c>
      <c r="I138" s="1" t="str">
        <f t="shared" si="5"/>
        <v>リスト 追加（末尾）</v>
      </c>
    </row>
    <row r="139" spans="1:9" outlineLevel="1">
      <c r="A139" s="2"/>
      <c r="B139" s="2" t="s">
        <v>801</v>
      </c>
      <c r="C139" s="4" t="s">
        <v>816</v>
      </c>
      <c r="D139" s="45"/>
      <c r="E139" s="45"/>
      <c r="F139" s="5" t="s">
        <v>817</v>
      </c>
      <c r="G139" s="1" t="s">
        <v>122</v>
      </c>
      <c r="H139" s="1">
        <f t="shared" ca="1" si="4"/>
        <v>477</v>
      </c>
      <c r="I139" s="1" t="str">
        <f t="shared" si="5"/>
        <v>リスト 追加（中間）</v>
      </c>
    </row>
    <row r="140" spans="1:9" outlineLevel="1">
      <c r="A140" s="2"/>
      <c r="B140" s="2" t="s">
        <v>769</v>
      </c>
      <c r="C140" s="4" t="s">
        <v>770</v>
      </c>
      <c r="D140" s="45"/>
      <c r="E140" s="45"/>
      <c r="F140" s="5"/>
      <c r="G140" s="1" t="s">
        <v>122</v>
      </c>
      <c r="H140" s="1">
        <f t="shared" ca="1" si="4"/>
        <v>478</v>
      </c>
      <c r="I140" s="1" t="str">
        <f t="shared" si="5"/>
        <v>リスト 連結</v>
      </c>
    </row>
    <row r="141" spans="1:9">
      <c r="A141" s="17" t="s">
        <v>359</v>
      </c>
      <c r="B141" s="7"/>
      <c r="C141" s="7"/>
      <c r="D141" s="43"/>
      <c r="E141" s="43"/>
      <c r="F141" s="18"/>
      <c r="G141" s="1" t="s">
        <v>122</v>
      </c>
      <c r="H141" s="1">
        <f t="shared" ca="1" si="4"/>
        <v>478</v>
      </c>
      <c r="I141" s="1" t="str">
        <f t="shared" si="5"/>
        <v/>
      </c>
    </row>
    <row r="142" spans="1:9" outlineLevel="1">
      <c r="A142" s="2"/>
      <c r="B142" s="2" t="s">
        <v>351</v>
      </c>
      <c r="C142" s="9"/>
      <c r="D142" s="46"/>
      <c r="E142" s="46"/>
      <c r="F142" s="5"/>
      <c r="G142" s="1" t="s">
        <v>122</v>
      </c>
      <c r="H142" s="1">
        <f t="shared" ca="1" si="4"/>
        <v>479</v>
      </c>
      <c r="I142" s="1" t="str">
        <f t="shared" si="5"/>
        <v>オブジェクト定義</v>
      </c>
    </row>
    <row r="143" spans="1:9" outlineLevel="1">
      <c r="A143" s="2"/>
      <c r="B143" s="2" t="s">
        <v>360</v>
      </c>
      <c r="C143" s="9"/>
      <c r="D143" s="46"/>
      <c r="E143" s="46"/>
      <c r="F143" s="5"/>
      <c r="G143" s="1" t="s">
        <v>122</v>
      </c>
      <c r="H143" s="1">
        <f t="shared" ca="1" si="4"/>
        <v>480</v>
      </c>
      <c r="I143" s="1" t="str">
        <f t="shared" si="5"/>
        <v>追加</v>
      </c>
    </row>
    <row r="144" spans="1:9" outlineLevel="1">
      <c r="A144" s="2"/>
      <c r="B144" s="2" t="s">
        <v>368</v>
      </c>
      <c r="C144" s="9"/>
      <c r="D144" s="46"/>
      <c r="E144" s="46"/>
      <c r="F144" s="5"/>
      <c r="G144" s="1" t="s">
        <v>122</v>
      </c>
      <c r="H144" s="1">
        <f t="shared" ca="1" si="4"/>
        <v>481</v>
      </c>
      <c r="I144" s="1" t="str">
        <f t="shared" si="5"/>
        <v>項目取得 その１</v>
      </c>
    </row>
    <row r="145" spans="1:9" outlineLevel="1">
      <c r="A145" s="2"/>
      <c r="B145" s="2" t="s">
        <v>369</v>
      </c>
      <c r="C145" s="9"/>
      <c r="D145" s="46"/>
      <c r="E145" s="46"/>
      <c r="F145" s="5"/>
      <c r="G145" s="1" t="s">
        <v>122</v>
      </c>
      <c r="H145" s="1">
        <f t="shared" ca="1" si="4"/>
        <v>482</v>
      </c>
      <c r="I145" s="1" t="str">
        <f t="shared" si="5"/>
        <v>項目取得 その２</v>
      </c>
    </row>
    <row r="146" spans="1:9" outlineLevel="1">
      <c r="A146" s="2"/>
      <c r="B146" s="2" t="s">
        <v>367</v>
      </c>
      <c r="C146" s="9"/>
      <c r="D146" s="46"/>
      <c r="E146" s="46"/>
      <c r="F146" s="5"/>
      <c r="G146" s="1" t="s">
        <v>122</v>
      </c>
      <c r="H146" s="1">
        <f t="shared" ca="1" si="4"/>
        <v>483</v>
      </c>
      <c r="I146" s="1" t="str">
        <f t="shared" si="5"/>
        <v>項目取得 ループ</v>
      </c>
    </row>
    <row r="147" spans="1:9" outlineLevel="1">
      <c r="A147" s="2"/>
      <c r="B147" s="2" t="s">
        <v>361</v>
      </c>
      <c r="C147" s="9"/>
      <c r="D147" s="46"/>
      <c r="E147" s="46"/>
      <c r="F147" s="5"/>
      <c r="G147" s="1" t="s">
        <v>122</v>
      </c>
      <c r="H147" s="1">
        <f t="shared" ca="1" si="4"/>
        <v>484</v>
      </c>
      <c r="I147" s="1" t="str">
        <f t="shared" si="5"/>
        <v>要素数取得</v>
      </c>
    </row>
    <row r="148" spans="1:9" outlineLevel="1">
      <c r="A148" s="2"/>
      <c r="B148" s="2" t="s">
        <v>362</v>
      </c>
      <c r="C148" s="9"/>
      <c r="D148" s="46"/>
      <c r="E148" s="46"/>
      <c r="F148" s="5"/>
      <c r="G148" s="1" t="s">
        <v>122</v>
      </c>
      <c r="H148" s="1">
        <f t="shared" ca="1" si="4"/>
        <v>485</v>
      </c>
      <c r="I148" s="1" t="str">
        <f t="shared" si="5"/>
        <v>削除</v>
      </c>
    </row>
    <row r="149" spans="1:9" outlineLevel="1">
      <c r="A149" s="2"/>
      <c r="B149" s="2" t="s">
        <v>363</v>
      </c>
      <c r="C149" s="9"/>
      <c r="D149" s="46"/>
      <c r="E149" s="46"/>
      <c r="F149" s="5"/>
      <c r="G149" s="1" t="s">
        <v>122</v>
      </c>
      <c r="H149" s="1">
        <f t="shared" ca="1" si="4"/>
        <v>486</v>
      </c>
      <c r="I149" s="1" t="str">
        <f t="shared" si="5"/>
        <v>挿入</v>
      </c>
    </row>
    <row r="150" spans="1:9" outlineLevel="1">
      <c r="A150" s="2"/>
      <c r="B150" s="2" t="s">
        <v>364</v>
      </c>
      <c r="C150" s="9"/>
      <c r="D150" s="46"/>
      <c r="E150" s="46"/>
      <c r="F150" s="5"/>
      <c r="G150" s="1" t="s">
        <v>122</v>
      </c>
      <c r="H150" s="1">
        <f t="shared" ca="1" si="4"/>
        <v>487</v>
      </c>
      <c r="I150" s="1" t="str">
        <f t="shared" si="5"/>
        <v>ソート</v>
      </c>
    </row>
    <row r="151" spans="1:9" outlineLevel="1">
      <c r="A151" s="2"/>
      <c r="B151" s="2" t="s">
        <v>365</v>
      </c>
      <c r="C151" s="9"/>
      <c r="D151" s="46"/>
      <c r="E151" s="46"/>
      <c r="F151" s="5"/>
      <c r="G151" s="1" t="s">
        <v>122</v>
      </c>
      <c r="H151" s="1">
        <f t="shared" ca="1" si="4"/>
        <v>488</v>
      </c>
      <c r="I151" s="1" t="str">
        <f t="shared" si="5"/>
        <v>配列変換</v>
      </c>
    </row>
    <row r="152" spans="1:9" outlineLevel="1">
      <c r="A152" s="2"/>
      <c r="B152" s="2" t="s">
        <v>366</v>
      </c>
      <c r="C152" s="9"/>
      <c r="D152" s="46"/>
      <c r="E152" s="46"/>
      <c r="F152" s="5"/>
      <c r="G152" s="1" t="s">
        <v>122</v>
      </c>
      <c r="H152" s="1">
        <f t="shared" ca="1" si="4"/>
        <v>489</v>
      </c>
      <c r="I152" s="1" t="str">
        <f t="shared" si="5"/>
        <v>全要素削除</v>
      </c>
    </row>
    <row r="153" spans="1:9">
      <c r="A153" s="17" t="s">
        <v>358</v>
      </c>
      <c r="B153" s="7"/>
      <c r="C153" s="7"/>
      <c r="D153" s="43"/>
      <c r="E153" s="43"/>
      <c r="F153" s="18"/>
      <c r="G153" s="1" t="s">
        <v>122</v>
      </c>
      <c r="H153" s="1">
        <f t="shared" ca="1" si="4"/>
        <v>489</v>
      </c>
      <c r="I153" s="1" t="str">
        <f t="shared" si="5"/>
        <v/>
      </c>
    </row>
    <row r="154" spans="1:9" outlineLevel="1">
      <c r="A154" s="2"/>
      <c r="B154" s="2" t="s">
        <v>351</v>
      </c>
      <c r="C154" s="9"/>
      <c r="D154" s="46"/>
      <c r="E154" s="46"/>
      <c r="F154" s="5"/>
      <c r="G154" s="1" t="s">
        <v>122</v>
      </c>
      <c r="H154" s="1">
        <f t="shared" ca="1" si="4"/>
        <v>490</v>
      </c>
      <c r="I154" s="1" t="str">
        <f t="shared" si="5"/>
        <v>オブジェクト定義</v>
      </c>
    </row>
    <row r="155" spans="1:9" outlineLevel="1">
      <c r="A155" s="2"/>
      <c r="B155" s="2" t="s">
        <v>16</v>
      </c>
      <c r="C155" s="9"/>
      <c r="D155" s="46"/>
      <c r="E155" s="46"/>
      <c r="F155" s="5"/>
      <c r="G155" s="1" t="s">
        <v>122</v>
      </c>
      <c r="H155" s="1">
        <f t="shared" ca="1" si="4"/>
        <v>491</v>
      </c>
      <c r="I155" s="1" t="str">
        <f t="shared" si="5"/>
        <v>連想配列 キー/項目追加</v>
      </c>
    </row>
    <row r="156" spans="1:9" outlineLevel="1">
      <c r="A156" s="2"/>
      <c r="B156" s="2" t="s">
        <v>17</v>
      </c>
      <c r="C156" s="9"/>
      <c r="D156" s="46"/>
      <c r="E156" s="46"/>
      <c r="F156" s="5"/>
      <c r="G156" s="1" t="s">
        <v>122</v>
      </c>
      <c r="H156" s="1">
        <f t="shared" ca="1" si="4"/>
        <v>492</v>
      </c>
      <c r="I156" s="1" t="str">
        <f t="shared" si="5"/>
        <v>連想配列 存在確認</v>
      </c>
    </row>
    <row r="157" spans="1:9" outlineLevel="1">
      <c r="A157" s="2"/>
      <c r="B157" s="2" t="s">
        <v>18</v>
      </c>
      <c r="C157" s="9"/>
      <c r="D157" s="46"/>
      <c r="E157" s="46"/>
      <c r="F157" s="5"/>
      <c r="G157" s="1" t="s">
        <v>122</v>
      </c>
      <c r="H157" s="1">
        <f t="shared" ca="1" si="4"/>
        <v>493</v>
      </c>
      <c r="I157" s="1" t="str">
        <f t="shared" si="5"/>
        <v>連想配列 キー取得（For Each）</v>
      </c>
    </row>
    <row r="158" spans="1:9" outlineLevel="1">
      <c r="A158" s="2"/>
      <c r="B158" s="2" t="s">
        <v>19</v>
      </c>
      <c r="C158" s="9"/>
      <c r="D158" s="46"/>
      <c r="E158" s="46"/>
      <c r="F158" s="5"/>
      <c r="G158" s="1" t="s">
        <v>122</v>
      </c>
      <c r="H158" s="1">
        <f t="shared" ca="1" si="4"/>
        <v>494</v>
      </c>
      <c r="I158" s="1" t="str">
        <f t="shared" si="5"/>
        <v>連想配列 項目取得（キー）</v>
      </c>
    </row>
    <row r="159" spans="1:9" outlineLevel="1">
      <c r="A159" s="2"/>
      <c r="B159" s="2" t="s">
        <v>20</v>
      </c>
      <c r="C159" s="9"/>
      <c r="D159" s="46"/>
      <c r="E159" s="46"/>
      <c r="F159" s="5"/>
      <c r="G159" s="1" t="s">
        <v>122</v>
      </c>
      <c r="H159" s="1">
        <f t="shared" ca="1" si="4"/>
        <v>495</v>
      </c>
      <c r="I159" s="1" t="str">
        <f t="shared" si="5"/>
        <v>連想配列 キー取得（インデックス）</v>
      </c>
    </row>
    <row r="160" spans="1:9" outlineLevel="1">
      <c r="A160" s="2"/>
      <c r="B160" s="2" t="s">
        <v>21</v>
      </c>
      <c r="C160" s="9"/>
      <c r="D160" s="46"/>
      <c r="E160" s="46"/>
      <c r="F160" s="5"/>
      <c r="G160" s="1" t="s">
        <v>122</v>
      </c>
      <c r="H160" s="1">
        <f t="shared" ca="1" si="4"/>
        <v>496</v>
      </c>
      <c r="I160" s="1" t="str">
        <f t="shared" si="5"/>
        <v>連想配列 項目取得（インデックス）</v>
      </c>
    </row>
    <row r="161" spans="1:9" outlineLevel="1">
      <c r="A161" s="2"/>
      <c r="B161" s="2" t="s">
        <v>22</v>
      </c>
      <c r="C161" s="9"/>
      <c r="D161" s="46"/>
      <c r="E161" s="46"/>
      <c r="F161" s="5"/>
      <c r="G161" s="1" t="s">
        <v>122</v>
      </c>
      <c r="H161" s="1">
        <f t="shared" ca="1" si="4"/>
        <v>497</v>
      </c>
      <c r="I161" s="1" t="str">
        <f t="shared" si="5"/>
        <v>連想配列 キー置換</v>
      </c>
    </row>
    <row r="162" spans="1:9" outlineLevel="1">
      <c r="A162" s="2"/>
      <c r="B162" s="2" t="s">
        <v>23</v>
      </c>
      <c r="C162" s="9"/>
      <c r="D162" s="46"/>
      <c r="E162" s="46"/>
      <c r="F162" s="5"/>
      <c r="G162" s="1" t="s">
        <v>122</v>
      </c>
      <c r="H162" s="1">
        <f t="shared" ca="1" si="4"/>
        <v>498</v>
      </c>
      <c r="I162" s="1" t="str">
        <f t="shared" si="5"/>
        <v>連想配列 キー関連付け</v>
      </c>
    </row>
    <row r="163" spans="1:9" outlineLevel="1">
      <c r="A163" s="2"/>
      <c r="B163" s="2" t="s">
        <v>24</v>
      </c>
      <c r="C163" s="9"/>
      <c r="D163" s="46"/>
      <c r="E163" s="46"/>
      <c r="F163" s="5"/>
      <c r="G163" s="1" t="s">
        <v>122</v>
      </c>
      <c r="H163" s="1">
        <f t="shared" ca="1" si="4"/>
        <v>499</v>
      </c>
      <c r="I163" s="1" t="str">
        <f t="shared" si="5"/>
        <v>連想配列 キー/項目数取得</v>
      </c>
    </row>
    <row r="164" spans="1:9" outlineLevel="1">
      <c r="A164" s="2"/>
      <c r="B164" s="2" t="s">
        <v>25</v>
      </c>
      <c r="C164" s="9"/>
      <c r="D164" s="46"/>
      <c r="E164" s="46"/>
      <c r="F164" s="5"/>
      <c r="G164" s="1" t="s">
        <v>122</v>
      </c>
      <c r="H164" s="1">
        <f t="shared" ca="1" si="4"/>
        <v>500</v>
      </c>
      <c r="I164" s="1" t="str">
        <f t="shared" si="5"/>
        <v>連想配列 キー/項目削除</v>
      </c>
    </row>
    <row r="165" spans="1:9" outlineLevel="1">
      <c r="A165" s="2"/>
      <c r="B165" s="2" t="s">
        <v>26</v>
      </c>
      <c r="C165" s="9"/>
      <c r="D165" s="46"/>
      <c r="E165" s="46"/>
      <c r="F165" s="5"/>
      <c r="G165" s="1" t="s">
        <v>122</v>
      </c>
      <c r="H165" s="1">
        <f t="shared" ca="1" si="4"/>
        <v>501</v>
      </c>
      <c r="I165" s="1" t="str">
        <f t="shared" si="5"/>
        <v>連想配列 キー/項目全削除</v>
      </c>
    </row>
    <row r="166" spans="1:9" outlineLevel="1">
      <c r="A166" s="2"/>
      <c r="B166" s="2" t="s">
        <v>27</v>
      </c>
      <c r="C166" s="9"/>
      <c r="D166" s="46"/>
      <c r="E166" s="46"/>
      <c r="F166" s="5"/>
      <c r="G166" s="1" t="s">
        <v>122</v>
      </c>
      <c r="H166" s="1">
        <f t="shared" ca="1" si="4"/>
        <v>502</v>
      </c>
      <c r="I166" s="1" t="str">
        <f t="shared" si="5"/>
        <v>連想配列 配列変換（項目）</v>
      </c>
    </row>
    <row r="167" spans="1:9" outlineLevel="1">
      <c r="A167" s="2"/>
      <c r="B167" s="2" t="s">
        <v>28</v>
      </c>
      <c r="C167" s="9"/>
      <c r="D167" s="46"/>
      <c r="E167" s="46"/>
      <c r="F167" s="5"/>
      <c r="G167" s="1" t="s">
        <v>122</v>
      </c>
      <c r="H167" s="1">
        <f t="shared" ca="1" si="4"/>
        <v>503</v>
      </c>
      <c r="I167" s="1" t="str">
        <f t="shared" si="5"/>
        <v>連想配列 配列変換（キー）</v>
      </c>
    </row>
    <row r="168" spans="1:9" outlineLevel="1">
      <c r="A168" s="2"/>
      <c r="B168" s="2" t="s">
        <v>29</v>
      </c>
      <c r="C168" s="9"/>
      <c r="D168" s="46"/>
      <c r="E168" s="46"/>
      <c r="F168" s="5"/>
      <c r="G168" s="1" t="s">
        <v>122</v>
      </c>
      <c r="H168" s="1">
        <f t="shared" ca="1" si="4"/>
        <v>504</v>
      </c>
      <c r="I168" s="1" t="str">
        <f t="shared" si="5"/>
        <v>連想配列 設定変更</v>
      </c>
    </row>
    <row r="169" spans="1:9">
      <c r="A169" s="17" t="s">
        <v>482</v>
      </c>
      <c r="B169" s="7"/>
      <c r="C169" s="17"/>
      <c r="D169" s="43"/>
      <c r="E169" s="43"/>
      <c r="F169" s="18"/>
      <c r="G169" s="1" t="s">
        <v>122</v>
      </c>
      <c r="H169" s="1">
        <f t="shared" ca="1" si="4"/>
        <v>504</v>
      </c>
      <c r="I169" s="1" t="str">
        <f t="shared" si="5"/>
        <v/>
      </c>
    </row>
    <row r="170" spans="1:9" outlineLevel="1">
      <c r="A170" s="2"/>
      <c r="B170" s="2" t="s">
        <v>351</v>
      </c>
      <c r="C170" s="4" t="s">
        <v>954</v>
      </c>
      <c r="D170" s="45"/>
      <c r="E170" s="45"/>
      <c r="F170" s="5"/>
      <c r="G170" s="1" t="s">
        <v>122</v>
      </c>
      <c r="H170" s="1">
        <f t="shared" ca="1" si="4"/>
        <v>505</v>
      </c>
      <c r="I170" s="1" t="str">
        <f t="shared" si="5"/>
        <v>オブジェクト定義</v>
      </c>
    </row>
    <row r="171" spans="1:9" outlineLevel="1">
      <c r="A171" s="2"/>
      <c r="B171" s="2" t="s">
        <v>473</v>
      </c>
      <c r="C171" s="27" t="s">
        <v>997</v>
      </c>
      <c r="D171" s="47"/>
      <c r="E171" s="47"/>
      <c r="F171" s="5"/>
      <c r="H171" s="1">
        <f t="shared" ca="1" si="4"/>
        <v>506</v>
      </c>
      <c r="I171" s="1" t="str">
        <f t="shared" si="5"/>
        <v>検索設定 検索対象</v>
      </c>
    </row>
    <row r="172" spans="1:9" outlineLevel="1">
      <c r="A172" s="2"/>
      <c r="B172" s="2" t="s">
        <v>470</v>
      </c>
      <c r="C172" s="4" t="s">
        <v>964</v>
      </c>
      <c r="D172" s="45"/>
      <c r="E172" s="45"/>
      <c r="F172" s="5"/>
      <c r="H172" s="1">
        <f t="shared" ca="1" si="4"/>
        <v>507</v>
      </c>
      <c r="I172" s="1" t="str">
        <f t="shared" si="5"/>
        <v>検索設定 検索パターン</v>
      </c>
    </row>
    <row r="173" spans="1:9" outlineLevel="1">
      <c r="A173" s="2"/>
      <c r="B173" s="2" t="s">
        <v>963</v>
      </c>
      <c r="C173" s="4" t="s">
        <v>961</v>
      </c>
      <c r="D173" s="45"/>
      <c r="E173" s="45"/>
      <c r="F173" s="5" t="s">
        <v>962</v>
      </c>
      <c r="G173" s="1" t="s">
        <v>122</v>
      </c>
      <c r="H173" s="1">
        <f t="shared" ca="1" si="4"/>
        <v>508</v>
      </c>
      <c r="I173" s="1" t="str">
        <f t="shared" si="5"/>
        <v>検索設定 大小文字区別無視</v>
      </c>
    </row>
    <row r="174" spans="1:9" outlineLevel="1">
      <c r="A174" s="2"/>
      <c r="B174" s="2" t="s">
        <v>959</v>
      </c>
      <c r="C174" s="4" t="s">
        <v>965</v>
      </c>
      <c r="D174" s="45"/>
      <c r="E174" s="45"/>
      <c r="F174" s="5" t="s">
        <v>960</v>
      </c>
      <c r="H174" s="1">
        <f t="shared" ca="1" si="4"/>
        <v>509</v>
      </c>
      <c r="I174" s="1" t="str">
        <f t="shared" si="5"/>
        <v>検索設定 パターンコンパイル</v>
      </c>
    </row>
    <row r="175" spans="1:9" outlineLevel="1">
      <c r="A175" s="2"/>
      <c r="B175" s="2" t="s">
        <v>974</v>
      </c>
      <c r="C175" s="27" t="s">
        <v>967</v>
      </c>
      <c r="D175" s="47"/>
      <c r="E175" s="47"/>
      <c r="F175" s="5"/>
      <c r="G175" s="1" t="s">
        <v>122</v>
      </c>
      <c r="H175" s="1">
        <f t="shared" ca="1" si="4"/>
        <v>510</v>
      </c>
      <c r="I175" s="1" t="str">
        <f t="shared" si="5"/>
        <v>検索実行(list) コンパイルあり時</v>
      </c>
    </row>
    <row r="176" spans="1:9" outlineLevel="1">
      <c r="A176" s="2"/>
      <c r="B176" s="2" t="s">
        <v>1003</v>
      </c>
      <c r="C176" s="27" t="s">
        <v>968</v>
      </c>
      <c r="D176" s="47"/>
      <c r="E176" s="47"/>
      <c r="F176" s="5" t="s">
        <v>966</v>
      </c>
      <c r="G176" s="1" t="s">
        <v>122</v>
      </c>
      <c r="H176" s="1">
        <f t="shared" ca="1" si="4"/>
        <v>511</v>
      </c>
      <c r="I176" s="1" t="str">
        <f t="shared" si="5"/>
        <v>検索実行(list) コンパイルなし時</v>
      </c>
    </row>
    <row r="177" spans="1:9" outlineLevel="1">
      <c r="A177" s="2"/>
      <c r="B177" s="2" t="s">
        <v>975</v>
      </c>
      <c r="C177" s="4" t="s">
        <v>969</v>
      </c>
      <c r="D177" s="45"/>
      <c r="E177" s="45"/>
      <c r="F177" s="5"/>
      <c r="G177" s="1" t="s">
        <v>122</v>
      </c>
      <c r="H177" s="1">
        <f t="shared" ca="1" si="4"/>
        <v>512</v>
      </c>
      <c r="I177" s="1" t="str">
        <f t="shared" si="5"/>
        <v>検索結果(list) マッチ有無判定</v>
      </c>
    </row>
    <row r="178" spans="1:9" outlineLevel="1">
      <c r="A178" s="2"/>
      <c r="B178" s="2" t="s">
        <v>976</v>
      </c>
      <c r="C178" s="4" t="s">
        <v>970</v>
      </c>
      <c r="D178" s="45"/>
      <c r="E178" s="45"/>
      <c r="F178" s="5" t="s">
        <v>955</v>
      </c>
      <c r="G178" s="1" t="s">
        <v>122</v>
      </c>
      <c r="H178" s="1">
        <f t="shared" ca="1" si="4"/>
        <v>513</v>
      </c>
      <c r="I178" s="1" t="str">
        <f t="shared" si="5"/>
        <v>検索結果(list) マッチ数取得</v>
      </c>
    </row>
    <row r="179" spans="1:9" outlineLevel="1">
      <c r="A179" s="2"/>
      <c r="B179" s="2" t="s">
        <v>977</v>
      </c>
      <c r="C179" s="4" t="s">
        <v>971</v>
      </c>
      <c r="D179" s="45"/>
      <c r="E179" s="45"/>
      <c r="F179" s="5" t="s">
        <v>956</v>
      </c>
      <c r="G179" s="1" t="s">
        <v>122</v>
      </c>
      <c r="H179" s="1">
        <f t="shared" ca="1" si="4"/>
        <v>514</v>
      </c>
      <c r="I179" s="1" t="str">
        <f t="shared" si="5"/>
        <v>検索結果(list) サブマッチ数取得</v>
      </c>
    </row>
    <row r="180" spans="1:9" outlineLevel="1">
      <c r="A180" s="2"/>
      <c r="B180" s="2" t="s">
        <v>978</v>
      </c>
      <c r="C180" s="4" t="s">
        <v>972</v>
      </c>
      <c r="D180" s="45"/>
      <c r="E180" s="45"/>
      <c r="F180" s="5" t="s">
        <v>957</v>
      </c>
      <c r="G180" s="1" t="s">
        <v>122</v>
      </c>
      <c r="H180" s="1">
        <f t="shared" ca="1" si="4"/>
        <v>515</v>
      </c>
      <c r="I180" s="1" t="str">
        <f t="shared" si="5"/>
        <v>検索結果(list) マッチ文字列取得</v>
      </c>
    </row>
    <row r="181" spans="1:9" outlineLevel="1">
      <c r="A181" s="2"/>
      <c r="B181" s="2" t="s">
        <v>979</v>
      </c>
      <c r="C181" s="4" t="s">
        <v>973</v>
      </c>
      <c r="D181" s="45"/>
      <c r="E181" s="45"/>
      <c r="F181" s="5" t="s">
        <v>958</v>
      </c>
      <c r="G181" s="1" t="s">
        <v>122</v>
      </c>
      <c r="H181" s="1">
        <f t="shared" ca="1" si="4"/>
        <v>516</v>
      </c>
      <c r="I181" s="1" t="str">
        <f t="shared" si="5"/>
        <v>検索結果(list) サブマッチ文字列取得</v>
      </c>
    </row>
    <row r="182" spans="1:9" outlineLevel="1">
      <c r="A182" s="2"/>
      <c r="B182" s="2" t="s">
        <v>980</v>
      </c>
      <c r="C182" s="27" t="s">
        <v>988</v>
      </c>
      <c r="D182" s="47"/>
      <c r="E182" s="47"/>
      <c r="F182" s="5" t="s">
        <v>1004</v>
      </c>
      <c r="G182" s="1" t="s">
        <v>122</v>
      </c>
      <c r="H182" s="1">
        <f t="shared" ca="1" si="4"/>
        <v>517</v>
      </c>
      <c r="I182" s="1" t="str">
        <f t="shared" si="5"/>
        <v>検索実行(obj) コンパイルあり時</v>
      </c>
    </row>
    <row r="183" spans="1:9" outlineLevel="1">
      <c r="A183" s="2"/>
      <c r="B183" s="2" t="s">
        <v>1002</v>
      </c>
      <c r="C183" s="27" t="s">
        <v>986</v>
      </c>
      <c r="D183" s="47"/>
      <c r="E183" s="47"/>
      <c r="F183" s="5"/>
      <c r="G183" s="1" t="s">
        <v>122</v>
      </c>
      <c r="H183" s="1">
        <f t="shared" ca="1" si="4"/>
        <v>518</v>
      </c>
      <c r="I183" s="1" t="str">
        <f t="shared" si="5"/>
        <v>検索実行(obj) コンパイルなし時</v>
      </c>
    </row>
    <row r="184" spans="1:9" outlineLevel="1">
      <c r="A184" s="2"/>
      <c r="B184" s="2" t="s">
        <v>981</v>
      </c>
      <c r="C184" s="27" t="s">
        <v>987</v>
      </c>
      <c r="D184" s="47"/>
      <c r="E184" s="47"/>
      <c r="F184" s="5"/>
      <c r="G184" s="1" t="s">
        <v>122</v>
      </c>
      <c r="H184" s="1">
        <f t="shared" ca="1" si="4"/>
        <v>519</v>
      </c>
      <c r="I184" s="1" t="str">
        <f t="shared" si="5"/>
        <v>検索結果(obj) マッチ有無判定</v>
      </c>
    </row>
    <row r="185" spans="1:9" outlineLevel="1">
      <c r="A185" s="2"/>
      <c r="B185" s="2" t="s">
        <v>982</v>
      </c>
      <c r="C185" s="9"/>
      <c r="D185" s="46"/>
      <c r="E185" s="46"/>
      <c r="F185" s="34"/>
      <c r="G185" s="1" t="s">
        <v>122</v>
      </c>
      <c r="H185" s="1">
        <f t="shared" ca="1" si="4"/>
        <v>520</v>
      </c>
      <c r="I185" s="1" t="str">
        <f t="shared" si="5"/>
        <v>検索結果(obj) マッチ数取得</v>
      </c>
    </row>
    <row r="186" spans="1:9" outlineLevel="1">
      <c r="A186" s="2"/>
      <c r="B186" s="2" t="s">
        <v>983</v>
      </c>
      <c r="C186" s="9"/>
      <c r="D186" s="46"/>
      <c r="E186" s="46"/>
      <c r="F186" s="34"/>
      <c r="G186" s="1" t="s">
        <v>122</v>
      </c>
      <c r="H186" s="1">
        <f t="shared" ca="1" si="4"/>
        <v>521</v>
      </c>
      <c r="I186" s="1" t="str">
        <f t="shared" si="5"/>
        <v>検索結果(obj) サブマッチ数取得</v>
      </c>
    </row>
    <row r="187" spans="1:9" outlineLevel="1">
      <c r="A187" s="2"/>
      <c r="B187" s="2" t="s">
        <v>984</v>
      </c>
      <c r="C187" s="4" t="s">
        <v>989</v>
      </c>
      <c r="D187" s="45"/>
      <c r="E187" s="45"/>
      <c r="F187" s="5" t="s">
        <v>992</v>
      </c>
      <c r="G187" s="1" t="s">
        <v>122</v>
      </c>
      <c r="H187" s="1">
        <f t="shared" ca="1" si="4"/>
        <v>522</v>
      </c>
      <c r="I187" s="1" t="str">
        <f t="shared" si="5"/>
        <v>検索結果(obj) マッチ文字列取得</v>
      </c>
    </row>
    <row r="188" spans="1:9" outlineLevel="1">
      <c r="A188" s="2"/>
      <c r="B188" s="2" t="s">
        <v>984</v>
      </c>
      <c r="C188" s="4" t="s">
        <v>990</v>
      </c>
      <c r="D188" s="45"/>
      <c r="E188" s="45"/>
      <c r="F188" s="5" t="s">
        <v>991</v>
      </c>
      <c r="G188" s="1" t="s">
        <v>122</v>
      </c>
      <c r="H188" s="1">
        <f t="shared" ca="1" si="4"/>
        <v>523</v>
      </c>
      <c r="I188" s="1" t="str">
        <f t="shared" si="5"/>
        <v>検索結果(obj) マッチ文字列取得</v>
      </c>
    </row>
    <row r="189" spans="1:9" outlineLevel="1">
      <c r="A189" s="2"/>
      <c r="B189" s="2" t="s">
        <v>985</v>
      </c>
      <c r="C189" s="4" t="s">
        <v>995</v>
      </c>
      <c r="D189" s="45"/>
      <c r="E189" s="45"/>
      <c r="F189" s="5" t="s">
        <v>958</v>
      </c>
      <c r="G189" s="1" t="s">
        <v>122</v>
      </c>
      <c r="H189" s="1">
        <f t="shared" ca="1" si="4"/>
        <v>524</v>
      </c>
      <c r="I189" s="1" t="str">
        <f t="shared" si="5"/>
        <v>検索結果(obj) サブマッチ文字列取得</v>
      </c>
    </row>
    <row r="190" spans="1:9" outlineLevel="1">
      <c r="A190" s="2"/>
      <c r="B190" s="2" t="s">
        <v>999</v>
      </c>
      <c r="C190" s="4" t="s">
        <v>993</v>
      </c>
      <c r="D190" s="45"/>
      <c r="E190" s="45"/>
      <c r="F190" s="5" t="s">
        <v>996</v>
      </c>
      <c r="G190" s="1" t="s">
        <v>122</v>
      </c>
      <c r="H190" s="1">
        <f t="shared" ca="1" si="4"/>
        <v>525</v>
      </c>
      <c r="I190" s="1" t="str">
        <f t="shared" si="5"/>
        <v>検索結果(obj) マッチ開始位置取得</v>
      </c>
    </row>
    <row r="191" spans="1:9" outlineLevel="1">
      <c r="A191" s="2"/>
      <c r="B191" s="2" t="s">
        <v>1000</v>
      </c>
      <c r="C191" s="4" t="s">
        <v>994</v>
      </c>
      <c r="D191" s="45"/>
      <c r="E191" s="45"/>
      <c r="F191" s="5" t="s">
        <v>998</v>
      </c>
      <c r="G191" s="1" t="s">
        <v>122</v>
      </c>
      <c r="H191" s="1">
        <f t="shared" ca="1" si="4"/>
        <v>526</v>
      </c>
      <c r="I191" s="1" t="str">
        <f t="shared" si="5"/>
        <v>検索結果(obj) マッチ終了位置取得</v>
      </c>
    </row>
    <row r="192" spans="1:9" outlineLevel="1">
      <c r="A192" s="2"/>
      <c r="B192" s="2" t="s">
        <v>469</v>
      </c>
      <c r="C192" s="4" t="s">
        <v>1001</v>
      </c>
      <c r="D192" s="45"/>
      <c r="E192" s="45"/>
      <c r="F192" s="5"/>
      <c r="G192" s="1" t="s">
        <v>122</v>
      </c>
      <c r="H192" s="1">
        <f t="shared" ca="1" si="4"/>
        <v>527</v>
      </c>
      <c r="I192" s="1" t="str">
        <f t="shared" si="5"/>
        <v>置換実行</v>
      </c>
    </row>
    <row r="193" spans="1:9">
      <c r="A193" s="17" t="s">
        <v>864</v>
      </c>
      <c r="B193" s="7"/>
      <c r="C193" s="7"/>
      <c r="D193" s="43"/>
      <c r="E193" s="43"/>
      <c r="F193" s="18"/>
      <c r="G193" s="1" t="s">
        <v>122</v>
      </c>
      <c r="H193" s="1">
        <f t="shared" ca="1" si="4"/>
        <v>527</v>
      </c>
      <c r="I193" s="1" t="str">
        <f t="shared" si="5"/>
        <v/>
      </c>
    </row>
    <row r="194" spans="1:9" outlineLevel="1">
      <c r="A194" s="2"/>
      <c r="B194" s="2" t="s">
        <v>36</v>
      </c>
      <c r="C194" s="4" t="s">
        <v>865</v>
      </c>
      <c r="D194" s="46"/>
      <c r="E194" s="46"/>
      <c r="G194" s="1" t="s">
        <v>122</v>
      </c>
      <c r="H194" s="1">
        <f t="shared" ca="1" si="4"/>
        <v>528</v>
      </c>
      <c r="I194" s="1" t="str">
        <f t="shared" si="5"/>
        <v>コマンド実行</v>
      </c>
    </row>
    <row r="195" spans="1:9" outlineLevel="1">
      <c r="A195" s="2"/>
      <c r="B195" s="2" t="s">
        <v>37</v>
      </c>
      <c r="C195" s="9"/>
      <c r="D195" s="46" t="s">
        <v>1060</v>
      </c>
      <c r="E195" s="46" t="s">
        <v>1059</v>
      </c>
      <c r="F195" s="5"/>
      <c r="G195" s="1" t="s">
        <v>122</v>
      </c>
      <c r="H195" s="1">
        <f t="shared" ref="H195:H254" ca="1" si="6">IF(I195="",OFFSET(H195,-1,0),OFFSET(H195,-1,0)+1)</f>
        <v>529</v>
      </c>
      <c r="I195" s="1" t="str">
        <f t="shared" si="5"/>
        <v>レジストリ読込</v>
      </c>
    </row>
    <row r="196" spans="1:9" outlineLevel="1">
      <c r="A196" s="2"/>
      <c r="B196" s="2" t="s">
        <v>38</v>
      </c>
      <c r="C196" s="9"/>
      <c r="D196" s="46" t="s">
        <v>1060</v>
      </c>
      <c r="E196" s="46" t="s">
        <v>1059</v>
      </c>
      <c r="F196" s="5"/>
      <c r="G196" s="1" t="s">
        <v>122</v>
      </c>
      <c r="H196" s="1">
        <f t="shared" ca="1" si="6"/>
        <v>530</v>
      </c>
      <c r="I196" s="1" t="str">
        <f t="shared" ref="I196:I211" si="7">IF(B196="","",B196)</f>
        <v>レジストリ書込</v>
      </c>
    </row>
    <row r="197" spans="1:9" outlineLevel="1">
      <c r="A197" s="2"/>
      <c r="B197" s="2" t="s">
        <v>1072</v>
      </c>
      <c r="C197" s="4" t="s">
        <v>1074</v>
      </c>
      <c r="D197" s="46"/>
      <c r="E197" s="46"/>
      <c r="F197" s="5"/>
      <c r="G197" s="1" t="s">
        <v>122</v>
      </c>
      <c r="H197" s="1">
        <f ca="1">IF(I197="",OFFSET(H197,-1,0),OFFSET(H197,-1,0)+1)</f>
        <v>531</v>
      </c>
      <c r="I197" s="1" t="str">
        <f>IF(B197="","",B197)</f>
        <v>環境変数 値更新</v>
      </c>
    </row>
    <row r="198" spans="1:9" outlineLevel="1">
      <c r="A198" s="2"/>
      <c r="B198" s="2" t="s">
        <v>1073</v>
      </c>
      <c r="C198" s="4" t="s">
        <v>1075</v>
      </c>
      <c r="D198" s="46"/>
      <c r="E198" s="46"/>
      <c r="F198" s="5" t="s">
        <v>1076</v>
      </c>
      <c r="G198" s="1" t="s">
        <v>122</v>
      </c>
      <c r="H198" s="1">
        <f t="shared" ref="H198" ca="1" si="8">IF(I198="",OFFSET(H198,-1,0),OFFSET(H198,-1,0)+1)</f>
        <v>532</v>
      </c>
      <c r="I198" s="1" t="str">
        <f t="shared" ref="I198" si="9">IF(B198="","",B198)</f>
        <v>環境変数 値取得</v>
      </c>
    </row>
    <row r="199" spans="1:9" outlineLevel="1">
      <c r="A199" s="2"/>
      <c r="B199" s="2" t="s">
        <v>379</v>
      </c>
      <c r="C199" s="4" t="s">
        <v>1082</v>
      </c>
      <c r="D199" s="46"/>
      <c r="E199" s="46"/>
      <c r="F199" s="5"/>
      <c r="G199" s="1" t="s">
        <v>122</v>
      </c>
      <c r="H199" s="1">
        <f t="shared" ca="1" si="6"/>
        <v>533</v>
      </c>
      <c r="I199" s="1" t="str">
        <f t="shared" si="7"/>
        <v>環境変数 削除</v>
      </c>
    </row>
    <row r="200" spans="1:9" outlineLevel="1">
      <c r="A200" s="2"/>
      <c r="B200" s="2" t="s">
        <v>40</v>
      </c>
      <c r="C200" s="9"/>
      <c r="D200" s="46" t="s">
        <v>1083</v>
      </c>
      <c r="E200" s="46" t="s">
        <v>1055</v>
      </c>
      <c r="F200" s="5"/>
      <c r="G200" s="1" t="s">
        <v>122</v>
      </c>
      <c r="H200" s="1">
        <f t="shared" ca="1" si="6"/>
        <v>534</v>
      </c>
      <c r="I200" s="1" t="str">
        <f t="shared" si="7"/>
        <v>ショートカット 作成</v>
      </c>
    </row>
    <row r="201" spans="1:9" outlineLevel="1">
      <c r="A201" s="2"/>
      <c r="B201" s="2" t="s">
        <v>41</v>
      </c>
      <c r="C201" s="9"/>
      <c r="D201" s="46" t="s">
        <v>1083</v>
      </c>
      <c r="E201" s="46" t="s">
        <v>1055</v>
      </c>
      <c r="F201" s="5"/>
      <c r="G201" s="1" t="s">
        <v>122</v>
      </c>
      <c r="H201" s="1">
        <f t="shared" ca="1" si="6"/>
        <v>535</v>
      </c>
      <c r="I201" s="1" t="str">
        <f t="shared" si="7"/>
        <v>ショートカット 指示先パス取得</v>
      </c>
    </row>
    <row r="202" spans="1:9" outlineLevel="1">
      <c r="A202" s="2"/>
      <c r="B202" s="2" t="s">
        <v>42</v>
      </c>
      <c r="C202" s="9"/>
      <c r="D202" s="46" t="s">
        <v>1083</v>
      </c>
      <c r="E202" s="46" t="s">
        <v>1055</v>
      </c>
      <c r="F202" s="5"/>
      <c r="G202" s="1" t="s">
        <v>122</v>
      </c>
      <c r="H202" s="1">
        <f t="shared" ca="1" si="6"/>
        <v>536</v>
      </c>
      <c r="I202" s="1" t="str">
        <f t="shared" si="7"/>
        <v>ショートカット 指示先パス更新</v>
      </c>
    </row>
    <row r="203" spans="1:9" outlineLevel="1">
      <c r="A203" s="2"/>
      <c r="B203" s="2" t="s">
        <v>43</v>
      </c>
      <c r="C203" s="9"/>
      <c r="D203" s="46" t="s">
        <v>1083</v>
      </c>
      <c r="E203" s="46" t="s">
        <v>1055</v>
      </c>
      <c r="F203" s="5"/>
      <c r="G203" s="1" t="s">
        <v>122</v>
      </c>
      <c r="H203" s="1">
        <f t="shared" ca="1" si="6"/>
        <v>537</v>
      </c>
      <c r="I203" s="1" t="str">
        <f t="shared" si="7"/>
        <v>ショートカット コメント更新</v>
      </c>
    </row>
    <row r="204" spans="1:9" outlineLevel="1">
      <c r="A204" s="2"/>
      <c r="B204" s="2" t="s">
        <v>44</v>
      </c>
      <c r="C204" s="9"/>
      <c r="D204" s="46" t="s">
        <v>1083</v>
      </c>
      <c r="E204" s="46" t="s">
        <v>1055</v>
      </c>
      <c r="F204" s="5"/>
      <c r="G204" s="1" t="s">
        <v>122</v>
      </c>
      <c r="H204" s="1">
        <f t="shared" ca="1" si="6"/>
        <v>538</v>
      </c>
      <c r="I204" s="1" t="str">
        <f t="shared" si="7"/>
        <v>ショートカット 引数更新</v>
      </c>
    </row>
    <row r="205" spans="1:9" outlineLevel="1">
      <c r="A205" s="2"/>
      <c r="B205" s="2" t="s">
        <v>1079</v>
      </c>
      <c r="C205" s="4" t="s">
        <v>1077</v>
      </c>
      <c r="D205" s="45" t="s">
        <v>1078</v>
      </c>
      <c r="E205" s="45" t="s">
        <v>1078</v>
      </c>
      <c r="F205" s="5"/>
      <c r="I205" s="1" t="str">
        <f t="shared" si="7"/>
        <v>シンボリックリンク 作成</v>
      </c>
    </row>
    <row r="206" spans="1:9" outlineLevel="1">
      <c r="A206" s="2"/>
      <c r="B206" s="2" t="s">
        <v>1081</v>
      </c>
      <c r="C206" s="4" t="s">
        <v>1080</v>
      </c>
      <c r="D206" s="45" t="s">
        <v>1078</v>
      </c>
      <c r="E206" s="45" t="s">
        <v>1078</v>
      </c>
      <c r="F206" s="5"/>
      <c r="I206" s="1"/>
    </row>
    <row r="207" spans="1:9" outlineLevel="1">
      <c r="A207" s="2"/>
      <c r="B207" s="2" t="s">
        <v>45</v>
      </c>
      <c r="C207" s="9"/>
      <c r="D207" s="46" t="s">
        <v>1060</v>
      </c>
      <c r="E207" s="46" t="s">
        <v>1059</v>
      </c>
      <c r="F207" s="5"/>
      <c r="G207" s="1" t="s">
        <v>122</v>
      </c>
      <c r="H207" s="1">
        <f t="shared" ca="1" si="6"/>
        <v>1</v>
      </c>
      <c r="I207" s="1" t="str">
        <f t="shared" si="7"/>
        <v>ポップアップ出力</v>
      </c>
    </row>
    <row r="208" spans="1:9" outlineLevel="1">
      <c r="A208" s="2"/>
      <c r="B208" s="2" t="s">
        <v>138</v>
      </c>
      <c r="C208" s="9"/>
      <c r="D208" s="46" t="s">
        <v>1054</v>
      </c>
      <c r="E208" s="46" t="s">
        <v>1055</v>
      </c>
      <c r="F208" s="5"/>
      <c r="G208" s="1" t="s">
        <v>122</v>
      </c>
      <c r="H208" s="1">
        <f t="shared" ca="1" si="6"/>
        <v>2</v>
      </c>
      <c r="I208" s="1" t="str">
        <f t="shared" si="7"/>
        <v>クリップボード 書き込み</v>
      </c>
    </row>
    <row r="209" spans="1:9" outlineLevel="1">
      <c r="A209" s="2"/>
      <c r="B209" s="2" t="s">
        <v>139</v>
      </c>
      <c r="C209" s="9"/>
      <c r="D209" s="46" t="s">
        <v>1054</v>
      </c>
      <c r="E209" s="46" t="s">
        <v>1055</v>
      </c>
      <c r="F209" s="5"/>
      <c r="G209" s="1" t="s">
        <v>122</v>
      </c>
      <c r="H209" s="1">
        <f t="shared" ca="1" si="6"/>
        <v>3</v>
      </c>
      <c r="I209" s="1" t="str">
        <f t="shared" si="7"/>
        <v>クリップボード 取得</v>
      </c>
    </row>
    <row r="210" spans="1:9" outlineLevel="1">
      <c r="A210" s="2"/>
      <c r="B210" s="2" t="s">
        <v>1033</v>
      </c>
      <c r="C210" s="4" t="s">
        <v>1028</v>
      </c>
      <c r="D210" s="45"/>
      <c r="E210" s="45"/>
      <c r="F210" s="5"/>
      <c r="G210" s="1" t="s">
        <v>122</v>
      </c>
      <c r="H210" s="1">
        <f t="shared" ca="1" si="6"/>
        <v>4</v>
      </c>
      <c r="I210" s="1" t="str">
        <f t="shared" si="7"/>
        <v>ファイル コピー（ファイル内容）</v>
      </c>
    </row>
    <row r="211" spans="1:9" outlineLevel="1">
      <c r="A211" s="2"/>
      <c r="B211" s="2" t="s">
        <v>1032</v>
      </c>
      <c r="C211" s="4" t="s">
        <v>870</v>
      </c>
      <c r="D211" s="45"/>
      <c r="E211" s="45"/>
      <c r="F211" s="5"/>
      <c r="G211" s="1" t="s">
        <v>122</v>
      </c>
      <c r="H211" s="1">
        <f t="shared" ca="1" si="6"/>
        <v>5</v>
      </c>
      <c r="I211" s="1" t="str">
        <f t="shared" si="7"/>
        <v>ファイル コピー（ファイル内容+Permission）</v>
      </c>
    </row>
    <row r="212" spans="1:9" outlineLevel="1">
      <c r="A212" s="2"/>
      <c r="B212" s="2" t="s">
        <v>1031</v>
      </c>
      <c r="C212" s="4" t="s">
        <v>870</v>
      </c>
      <c r="D212" s="45"/>
      <c r="E212" s="45"/>
      <c r="F212" s="5"/>
      <c r="G212" s="1" t="s">
        <v>122</v>
      </c>
      <c r="H212" s="1">
        <f t="shared" ref="H212" ca="1" si="10">IF(I212="",OFFSET(H212,-1,0),OFFSET(H212,-1,0)+1)</f>
        <v>6</v>
      </c>
      <c r="I212" s="1" t="str">
        <f t="shared" ref="I212" si="11">IF(B212="","",B212)</f>
        <v>ファイル コピー（ファイル内容+Permission+MetaData）</v>
      </c>
    </row>
    <row r="213" spans="1:9" outlineLevel="1">
      <c r="A213" s="2"/>
      <c r="B213" s="2" t="s">
        <v>48</v>
      </c>
      <c r="C213" s="4" t="s">
        <v>1038</v>
      </c>
      <c r="D213" s="45"/>
      <c r="E213" s="45"/>
      <c r="F213" s="5"/>
      <c r="G213" s="1" t="s">
        <v>122</v>
      </c>
      <c r="H213" s="1">
        <f t="shared" ca="1" si="6"/>
        <v>7</v>
      </c>
      <c r="I213" s="1" t="str">
        <f t="shared" ref="I213:I221" si="12">IF(B213="","",B213)</f>
        <v>ファイル 削除</v>
      </c>
    </row>
    <row r="214" spans="1:9" outlineLevel="1">
      <c r="A214" s="2"/>
      <c r="B214" s="2" t="s">
        <v>49</v>
      </c>
      <c r="C214" s="4" t="s">
        <v>1036</v>
      </c>
      <c r="D214" s="45"/>
      <c r="E214" s="45"/>
      <c r="F214" s="5"/>
      <c r="G214" s="1" t="s">
        <v>122</v>
      </c>
      <c r="H214" s="1">
        <f t="shared" ca="1" si="6"/>
        <v>8</v>
      </c>
      <c r="I214" s="1" t="str">
        <f t="shared" si="12"/>
        <v>ファイル 移動/リネーム</v>
      </c>
    </row>
    <row r="215" spans="1:9" outlineLevel="1">
      <c r="A215" s="2"/>
      <c r="B215" s="2" t="s">
        <v>1050</v>
      </c>
      <c r="C215" s="4" t="s">
        <v>1044</v>
      </c>
      <c r="D215" s="45"/>
      <c r="E215" s="45"/>
      <c r="F215" s="5" t="s">
        <v>130</v>
      </c>
      <c r="G215" s="1" t="s">
        <v>122</v>
      </c>
      <c r="H215" s="1">
        <f t="shared" ca="1" si="6"/>
        <v>9</v>
      </c>
      <c r="I215" s="1" t="str">
        <f t="shared" si="12"/>
        <v>ファイル 存在確認</v>
      </c>
    </row>
    <row r="216" spans="1:9" outlineLevel="1">
      <c r="A216" s="2"/>
      <c r="B216" s="2" t="s">
        <v>51</v>
      </c>
      <c r="C216" s="9"/>
      <c r="D216" s="45" t="s">
        <v>1054</v>
      </c>
      <c r="E216" s="45" t="s">
        <v>1055</v>
      </c>
      <c r="F216" s="5"/>
      <c r="G216" s="1" t="s">
        <v>122</v>
      </c>
      <c r="H216" s="1">
        <f t="shared" ca="1" si="6"/>
        <v>10</v>
      </c>
      <c r="I216" s="1" t="str">
        <f t="shared" si="12"/>
        <v>ファイル 隠しファイル化</v>
      </c>
    </row>
    <row r="217" spans="1:9" outlineLevel="1">
      <c r="A217" s="2"/>
      <c r="B217" s="2" t="s">
        <v>726</v>
      </c>
      <c r="C217" s="4" t="s">
        <v>947</v>
      </c>
      <c r="D217" s="45"/>
      <c r="E217" s="45"/>
      <c r="F217" s="33" t="s">
        <v>1046</v>
      </c>
      <c r="G217" s="1" t="s">
        <v>122</v>
      </c>
      <c r="H217" s="1">
        <f t="shared" ca="1" si="6"/>
        <v>11</v>
      </c>
      <c r="I217" s="1" t="str">
        <f t="shared" si="12"/>
        <v>ファイル ファイル名/フォルダ名取得</v>
      </c>
    </row>
    <row r="218" spans="1:9" outlineLevel="1">
      <c r="A218" s="2"/>
      <c r="B218" s="2" t="s">
        <v>56</v>
      </c>
      <c r="C218" s="4" t="s">
        <v>1021</v>
      </c>
      <c r="D218" s="45"/>
      <c r="E218" s="45"/>
      <c r="F218" s="33" t="s">
        <v>1047</v>
      </c>
      <c r="G218" s="1" t="s">
        <v>122</v>
      </c>
      <c r="H218" s="1">
        <f t="shared" ca="1" si="6"/>
        <v>12</v>
      </c>
      <c r="I218" s="1" t="str">
        <f t="shared" si="12"/>
        <v>ファイル 親フォルダパス取得</v>
      </c>
    </row>
    <row r="219" spans="1:9" outlineLevel="1">
      <c r="A219" s="2"/>
      <c r="B219" s="2" t="s">
        <v>54</v>
      </c>
      <c r="C219" s="4" t="s">
        <v>1024</v>
      </c>
      <c r="D219" s="45"/>
      <c r="E219" s="45"/>
      <c r="F219" s="5" t="s">
        <v>1048</v>
      </c>
      <c r="G219" s="1" t="s">
        <v>122</v>
      </c>
      <c r="H219" s="1">
        <f t="shared" ca="1" si="6"/>
        <v>13</v>
      </c>
      <c r="I219" s="1" t="str">
        <f t="shared" si="12"/>
        <v>ファイル ファイルベース名取得</v>
      </c>
    </row>
    <row r="220" spans="1:9" outlineLevel="1">
      <c r="A220" s="2"/>
      <c r="B220" s="2" t="s">
        <v>55</v>
      </c>
      <c r="C220" s="4" t="s">
        <v>1025</v>
      </c>
      <c r="D220" s="45"/>
      <c r="E220" s="45"/>
      <c r="F220" s="5" t="s">
        <v>1049</v>
      </c>
      <c r="G220" s="1" t="s">
        <v>122</v>
      </c>
      <c r="H220" s="1">
        <f t="shared" ca="1" si="6"/>
        <v>14</v>
      </c>
      <c r="I220" s="1" t="str">
        <f t="shared" si="12"/>
        <v>ファイル 拡張子取得</v>
      </c>
    </row>
    <row r="221" spans="1:9" outlineLevel="1">
      <c r="A221" s="2"/>
      <c r="B221" s="2" t="s">
        <v>1029</v>
      </c>
      <c r="C221" s="4" t="s">
        <v>871</v>
      </c>
      <c r="D221" s="45"/>
      <c r="E221" s="45"/>
      <c r="F221" s="5"/>
      <c r="G221" s="1" t="s">
        <v>122</v>
      </c>
      <c r="H221" s="1">
        <f t="shared" ca="1" si="6"/>
        <v>15</v>
      </c>
      <c r="I221" s="1" t="str">
        <f t="shared" si="12"/>
        <v>フォルダ コピー（配下全て）</v>
      </c>
    </row>
    <row r="222" spans="1:9" outlineLevel="1">
      <c r="A222" s="2"/>
      <c r="B222" s="2" t="s">
        <v>1039</v>
      </c>
      <c r="C222" s="4" t="s">
        <v>1040</v>
      </c>
      <c r="D222" s="45"/>
      <c r="E222" s="45"/>
      <c r="F222" s="5"/>
      <c r="G222" s="1" t="s">
        <v>122</v>
      </c>
      <c r="H222" s="1">
        <f t="shared" ref="H222" ca="1" si="13">IF(I222="",OFFSET(H222,-1,0),OFFSET(H222,-1,0)+1)</f>
        <v>16</v>
      </c>
      <c r="I222" s="1" t="str">
        <f t="shared" ref="I222" si="14">IF(B222="","",B222)</f>
        <v>フォルダ 削除（空ディレクトリのみ）</v>
      </c>
    </row>
    <row r="223" spans="1:9" outlineLevel="1">
      <c r="A223" s="2"/>
      <c r="B223" s="2" t="s">
        <v>1030</v>
      </c>
      <c r="C223" s="4" t="s">
        <v>872</v>
      </c>
      <c r="D223" s="45"/>
      <c r="E223" s="45"/>
      <c r="F223" s="5"/>
      <c r="G223" s="1" t="s">
        <v>122</v>
      </c>
      <c r="H223" s="1">
        <f t="shared" ca="1" si="6"/>
        <v>17</v>
      </c>
      <c r="I223" s="1" t="str">
        <f t="shared" ref="I223:I230" si="15">IF(B223="","",B223)</f>
        <v>フォルダ 削除（配下全て）</v>
      </c>
    </row>
    <row r="224" spans="1:9" outlineLevel="1">
      <c r="A224" s="2"/>
      <c r="B224" s="2" t="s">
        <v>866</v>
      </c>
      <c r="C224" s="4" t="s">
        <v>868</v>
      </c>
      <c r="D224" s="45"/>
      <c r="E224" s="45"/>
      <c r="F224" s="5"/>
      <c r="G224" s="1" t="s">
        <v>122</v>
      </c>
      <c r="H224" s="1">
        <f t="shared" ca="1" si="6"/>
        <v>18</v>
      </c>
      <c r="I224" s="1" t="str">
        <f t="shared" si="15"/>
        <v>フォルダ 作成（単層）</v>
      </c>
    </row>
    <row r="225" spans="1:9" outlineLevel="1">
      <c r="A225" s="2"/>
      <c r="B225" s="2" t="s">
        <v>867</v>
      </c>
      <c r="C225" s="4" t="s">
        <v>869</v>
      </c>
      <c r="D225" s="45"/>
      <c r="E225" s="45"/>
      <c r="F225" s="5"/>
      <c r="G225" s="1" t="s">
        <v>122</v>
      </c>
      <c r="H225" s="1">
        <f t="shared" ca="1" si="6"/>
        <v>19</v>
      </c>
      <c r="I225" s="1" t="str">
        <f t="shared" si="15"/>
        <v>フォルダ 作成（複層）</v>
      </c>
    </row>
    <row r="226" spans="1:9" outlineLevel="1">
      <c r="A226" s="2"/>
      <c r="B226" s="2" t="s">
        <v>60</v>
      </c>
      <c r="C226" s="4" t="s">
        <v>1037</v>
      </c>
      <c r="D226" s="45"/>
      <c r="E226" s="45"/>
      <c r="F226" s="5"/>
      <c r="G226" s="1" t="s">
        <v>122</v>
      </c>
      <c r="H226" s="1">
        <f t="shared" ca="1" si="6"/>
        <v>20</v>
      </c>
      <c r="I226" s="1" t="str">
        <f t="shared" si="15"/>
        <v>フォルダ 移動/リネーム</v>
      </c>
    </row>
    <row r="227" spans="1:9" outlineLevel="1">
      <c r="A227" s="2"/>
      <c r="B227" s="2" t="s">
        <v>61</v>
      </c>
      <c r="C227" s="9"/>
      <c r="D227" s="46"/>
      <c r="E227" s="46"/>
      <c r="F227" s="5"/>
      <c r="G227" s="1" t="s">
        <v>122</v>
      </c>
      <c r="H227" s="1">
        <f t="shared" ca="1" si="6"/>
        <v>21</v>
      </c>
      <c r="I227" s="1" t="str">
        <f t="shared" si="15"/>
        <v>フォルダ 情報取得</v>
      </c>
    </row>
    <row r="228" spans="1:9" outlineLevel="1">
      <c r="A228" s="2"/>
      <c r="B228" s="2" t="s">
        <v>390</v>
      </c>
      <c r="C228" s="4" t="s">
        <v>1045</v>
      </c>
      <c r="D228" s="45"/>
      <c r="E228" s="45"/>
      <c r="F228" s="5" t="s">
        <v>948</v>
      </c>
      <c r="G228" s="1" t="s">
        <v>122</v>
      </c>
      <c r="H228" s="1">
        <f t="shared" ca="1" si="6"/>
        <v>22</v>
      </c>
      <c r="I228" s="1" t="str">
        <f t="shared" si="15"/>
        <v>フォルダ 存在確認</v>
      </c>
    </row>
    <row r="229" spans="1:9" outlineLevel="1">
      <c r="A229" s="2"/>
      <c r="B229" s="2" t="s">
        <v>391</v>
      </c>
      <c r="C229" s="4" t="s">
        <v>1041</v>
      </c>
      <c r="D229" s="45"/>
      <c r="E229" s="45"/>
      <c r="F229" s="5"/>
      <c r="G229" s="1" t="s">
        <v>122</v>
      </c>
      <c r="H229" s="1">
        <f t="shared" ca="1" si="6"/>
        <v>23</v>
      </c>
      <c r="I229" s="1" t="str">
        <f t="shared" si="15"/>
        <v>フォルダ 親フォルダパス取得</v>
      </c>
    </row>
    <row r="230" spans="1:9" outlineLevel="1">
      <c r="B230" s="2" t="s">
        <v>341</v>
      </c>
      <c r="C230" s="4" t="s">
        <v>1061</v>
      </c>
      <c r="D230" s="45" t="s">
        <v>1059</v>
      </c>
      <c r="E230" s="45" t="s">
        <v>1059</v>
      </c>
      <c r="F230" s="5"/>
      <c r="G230" s="1" t="s">
        <v>122</v>
      </c>
      <c r="H230" s="1">
        <f t="shared" ca="1" si="6"/>
        <v>24</v>
      </c>
      <c r="I230" s="1" t="str">
        <f t="shared" si="15"/>
        <v>フォルダ 特殊フォルダパス取得</v>
      </c>
    </row>
    <row r="231" spans="1:9" outlineLevel="1">
      <c r="B231" s="2" t="s">
        <v>1034</v>
      </c>
      <c r="C231" s="4" t="s">
        <v>1035</v>
      </c>
      <c r="D231" s="45" t="s">
        <v>1055</v>
      </c>
      <c r="E231" s="45" t="s">
        <v>1054</v>
      </c>
      <c r="F231" s="5"/>
      <c r="G231" s="1" t="s">
        <v>122</v>
      </c>
      <c r="H231" s="1">
        <f t="shared" ref="H231" ca="1" si="16">IF(I231="",OFFSET(H231,-1,0),OFFSET(H231,-1,0)+1)</f>
        <v>25</v>
      </c>
      <c r="I231" s="1" t="str">
        <f t="shared" ref="I231" si="17">IF(B231="","",B231)</f>
        <v>フォルダ パーミッション変更</v>
      </c>
    </row>
    <row r="232" spans="1:9" outlineLevel="1">
      <c r="B232" s="2" t="s">
        <v>1056</v>
      </c>
      <c r="C232" s="4" t="s">
        <v>1057</v>
      </c>
      <c r="D232" s="45" t="s">
        <v>1055</v>
      </c>
      <c r="E232" s="45" t="s">
        <v>1054</v>
      </c>
      <c r="F232" s="5" t="s">
        <v>1058</v>
      </c>
      <c r="G232" s="1" t="s">
        <v>122</v>
      </c>
      <c r="H232" s="1">
        <f t="shared" ref="H232" ca="1" si="18">IF(I232="",OFFSET(H232,-1,0),OFFSET(H232,-1,0)+1)</f>
        <v>26</v>
      </c>
      <c r="I232" s="1" t="str">
        <f t="shared" ref="I232" si="19">IF(B232="","",B232)</f>
        <v>フォルダ パーミッション確認</v>
      </c>
    </row>
    <row r="233" spans="1:9" outlineLevel="1">
      <c r="A233" s="2"/>
      <c r="B233" s="2" t="s">
        <v>1042</v>
      </c>
      <c r="C233" s="9"/>
      <c r="D233" s="46"/>
      <c r="E233" s="46"/>
      <c r="F233" s="5"/>
      <c r="G233" s="1" t="s">
        <v>122</v>
      </c>
      <c r="H233" s="1">
        <f ca="1">IF(I233="",OFFSET(H233,-1,0),OFFSET(H233,-1,0)+1)</f>
        <v>27</v>
      </c>
      <c r="I233" s="1" t="str">
        <f t="shared" ref="I233:I246" si="20">IF(B233="","",B233)</f>
        <v>ファイル 相対→絶対パス変換</v>
      </c>
    </row>
    <row r="234" spans="1:9" outlineLevel="1">
      <c r="A234" s="2"/>
      <c r="B234" s="2" t="s">
        <v>1043</v>
      </c>
      <c r="C234" s="9"/>
      <c r="D234" s="46"/>
      <c r="E234" s="46"/>
      <c r="F234" s="5"/>
      <c r="G234" s="1" t="s">
        <v>122</v>
      </c>
      <c r="H234" s="1">
        <f ca="1">IF(I234="",OFFSET(H234,-1,0),OFFSET(H234,-1,0)+1)</f>
        <v>28</v>
      </c>
      <c r="I234" s="1" t="str">
        <f t="shared" si="20"/>
        <v>ファイル 絶対→相対パス変換</v>
      </c>
    </row>
    <row r="235" spans="1:9" outlineLevel="1">
      <c r="B235" s="2" t="s">
        <v>884</v>
      </c>
      <c r="C235" s="4" t="s">
        <v>885</v>
      </c>
      <c r="D235" s="45"/>
      <c r="E235" s="45"/>
      <c r="F235" s="5" t="s">
        <v>886</v>
      </c>
      <c r="G235" s="1" t="s">
        <v>122</v>
      </c>
      <c r="H235" s="1">
        <f ca="1">IF(I235="",OFFSET(H235,-1,0),OFFSET(H235,-1,0)+1)</f>
        <v>29</v>
      </c>
      <c r="I235" s="1" t="str">
        <f>IF(B235="","",B235)</f>
        <v>ファイル/ディレクトリ判別</v>
      </c>
    </row>
    <row r="236" spans="1:9" outlineLevel="1">
      <c r="A236" s="2"/>
      <c r="B236" s="2" t="s">
        <v>874</v>
      </c>
      <c r="C236" s="4" t="s">
        <v>878</v>
      </c>
      <c r="D236" s="45"/>
      <c r="E236" s="45"/>
      <c r="F236" s="5" t="s">
        <v>876</v>
      </c>
      <c r="G236" s="1" t="s">
        <v>122</v>
      </c>
      <c r="H236" s="1">
        <f t="shared" ca="1" si="6"/>
        <v>30</v>
      </c>
      <c r="I236" s="1" t="str">
        <f t="shared" si="20"/>
        <v>実行スクリプト ファイル絶対パス</v>
      </c>
    </row>
    <row r="237" spans="1:9" outlineLevel="1">
      <c r="A237" s="2"/>
      <c r="B237" s="2" t="s">
        <v>875</v>
      </c>
      <c r="C237" s="4" t="s">
        <v>879</v>
      </c>
      <c r="D237" s="45"/>
      <c r="E237" s="45"/>
      <c r="F237" s="5" t="s">
        <v>877</v>
      </c>
      <c r="G237" s="1" t="s">
        <v>122</v>
      </c>
      <c r="H237" s="1">
        <f t="shared" ca="1" si="6"/>
        <v>31</v>
      </c>
      <c r="I237" s="1" t="str">
        <f t="shared" si="20"/>
        <v>実行スクリプト ファイル名</v>
      </c>
    </row>
    <row r="238" spans="1:9" outlineLevel="1">
      <c r="A238" s="2"/>
      <c r="B238" s="2" t="s">
        <v>1066</v>
      </c>
      <c r="C238" s="4" t="s">
        <v>873</v>
      </c>
      <c r="D238" s="45"/>
      <c r="E238" s="45"/>
      <c r="F238" s="5" t="s">
        <v>1068</v>
      </c>
      <c r="G238" s="1" t="s">
        <v>122</v>
      </c>
      <c r="H238" s="1">
        <f t="shared" ca="1" si="6"/>
        <v>32</v>
      </c>
      <c r="I238" s="1" t="str">
        <f t="shared" si="20"/>
        <v>実行スクリプト ファイルパス①</v>
      </c>
    </row>
    <row r="239" spans="1:9" outlineLevel="1">
      <c r="A239" s="2"/>
      <c r="B239" s="2" t="s">
        <v>1067</v>
      </c>
      <c r="C239" s="4" t="s">
        <v>880</v>
      </c>
      <c r="D239" s="45"/>
      <c r="E239" s="45"/>
      <c r="F239" s="5" t="s">
        <v>1068</v>
      </c>
      <c r="G239" s="1" t="s">
        <v>122</v>
      </c>
      <c r="H239" s="1">
        <f t="shared" ca="1" si="6"/>
        <v>33</v>
      </c>
      <c r="I239" s="1" t="str">
        <f t="shared" si="20"/>
        <v>実行スクリプト ファイルパス②</v>
      </c>
    </row>
    <row r="240" spans="1:9" outlineLevel="1">
      <c r="A240" s="2"/>
      <c r="B240" s="2" t="s">
        <v>117</v>
      </c>
      <c r="C240" s="4" t="s">
        <v>1065</v>
      </c>
      <c r="D240" s="45"/>
      <c r="E240" s="45"/>
      <c r="F240" s="5"/>
      <c r="G240" s="1" t="s">
        <v>122</v>
      </c>
      <c r="H240" s="1">
        <f t="shared" ca="1" si="6"/>
        <v>34</v>
      </c>
      <c r="I240" s="1" t="str">
        <f t="shared" si="20"/>
        <v>実行スクリプト ファイルベース名①</v>
      </c>
    </row>
    <row r="241" spans="1:9" outlineLevel="1">
      <c r="A241" s="2"/>
      <c r="B241" s="2" t="s">
        <v>1071</v>
      </c>
      <c r="C241" s="4" t="s">
        <v>1070</v>
      </c>
      <c r="D241" s="45"/>
      <c r="E241" s="45"/>
      <c r="F241" s="5"/>
      <c r="G241" s="1" t="s">
        <v>122</v>
      </c>
      <c r="H241" s="1">
        <f t="shared" ca="1" si="6"/>
        <v>35</v>
      </c>
      <c r="I241" s="1" t="str">
        <f t="shared" si="20"/>
        <v>実行スクリプト フォルダパス</v>
      </c>
    </row>
    <row r="242" spans="1:9" outlineLevel="1">
      <c r="A242" s="2"/>
      <c r="B242" s="3" t="s">
        <v>13</v>
      </c>
      <c r="C242" s="4" t="s">
        <v>927</v>
      </c>
      <c r="D242" s="45"/>
      <c r="E242" s="45"/>
      <c r="F242" s="5"/>
      <c r="G242" s="1" t="s">
        <v>122</v>
      </c>
      <c r="H242" s="1">
        <f t="shared" ca="1" si="6"/>
        <v>36</v>
      </c>
      <c r="I242" s="1" t="str">
        <f t="shared" si="20"/>
        <v>プログラム終了</v>
      </c>
    </row>
    <row r="243" spans="1:9" outlineLevel="1">
      <c r="A243" s="2"/>
      <c r="B243" s="2" t="s">
        <v>722</v>
      </c>
      <c r="C243" s="4" t="s">
        <v>1062</v>
      </c>
      <c r="D243" s="45"/>
      <c r="E243" s="45"/>
      <c r="F243" s="5" t="s">
        <v>1064</v>
      </c>
      <c r="G243" s="1" t="s">
        <v>122</v>
      </c>
      <c r="H243" s="1">
        <f t="shared" ca="1" si="6"/>
        <v>37</v>
      </c>
      <c r="I243" s="1" t="str">
        <f t="shared" si="20"/>
        <v>スクリプト引数 取得</v>
      </c>
    </row>
    <row r="244" spans="1:9" outlineLevel="1">
      <c r="A244" s="2"/>
      <c r="B244" s="2" t="s">
        <v>721</v>
      </c>
      <c r="C244" s="4" t="s">
        <v>1063</v>
      </c>
      <c r="D244" s="45"/>
      <c r="E244" s="45"/>
      <c r="F244" s="5" t="s">
        <v>1069</v>
      </c>
      <c r="G244" s="1" t="s">
        <v>122</v>
      </c>
      <c r="H244" s="1">
        <f t="shared" ca="1" si="6"/>
        <v>38</v>
      </c>
      <c r="I244" s="1" t="str">
        <f t="shared" si="20"/>
        <v>スクリプト引数の数 取得</v>
      </c>
    </row>
    <row r="245" spans="1:9">
      <c r="A245" s="7" t="s">
        <v>395</v>
      </c>
      <c r="B245" s="7"/>
      <c r="C245" s="17"/>
      <c r="D245" s="43"/>
      <c r="E245" s="43"/>
      <c r="F245" s="18"/>
      <c r="G245" s="1" t="s">
        <v>122</v>
      </c>
      <c r="H245" s="1">
        <f t="shared" ca="1" si="6"/>
        <v>38</v>
      </c>
      <c r="I245" s="1" t="str">
        <f t="shared" si="20"/>
        <v/>
      </c>
    </row>
    <row r="246" spans="1:9" outlineLevel="1">
      <c r="A246" s="2"/>
      <c r="B246" s="2" t="s">
        <v>389</v>
      </c>
      <c r="C246" s="9"/>
      <c r="D246" s="46"/>
      <c r="E246" s="46"/>
      <c r="F246" s="5"/>
      <c r="G246" s="1" t="s">
        <v>122</v>
      </c>
      <c r="H246" s="1">
        <f t="shared" ca="1" si="6"/>
        <v>39</v>
      </c>
      <c r="I246" s="1" t="str">
        <f t="shared" si="20"/>
        <v>ユーザフォルダパス</v>
      </c>
    </row>
    <row r="247" spans="1:9">
      <c r="A247" s="7" t="s">
        <v>881</v>
      </c>
      <c r="B247" s="7"/>
      <c r="C247" s="17"/>
      <c r="D247" s="43"/>
      <c r="E247" s="43"/>
      <c r="F247" s="18"/>
      <c r="H247" s="1">
        <f t="shared" ca="1" si="6"/>
        <v>39</v>
      </c>
      <c r="I247" s="1" t="str">
        <f t="shared" ref="I247:I259" si="21">IF(B247="","",B247)</f>
        <v/>
      </c>
    </row>
    <row r="248" spans="1:9" outlineLevel="1">
      <c r="A248" s="2"/>
      <c r="B248" s="2" t="s">
        <v>883</v>
      </c>
      <c r="C248" s="4" t="str">
        <f>"import glob"&amp;CHAR(10)&amp;"files = glob.glob(r""C:\Python25\*.*"")"</f>
        <v>import glob
files = glob.glob(r"C:\Python25\*.*")</v>
      </c>
      <c r="D248" s="45"/>
      <c r="E248" s="45"/>
      <c r="F248" s="5" t="s">
        <v>882</v>
      </c>
      <c r="H248" s="1">
        <f t="shared" ca="1" si="6"/>
        <v>40</v>
      </c>
      <c r="I248" s="1" t="str">
        <f t="shared" si="21"/>
        <v>フォルダ内ファイルリスト取得</v>
      </c>
    </row>
    <row r="249" spans="1:9" outlineLevel="1">
      <c r="A249" s="2"/>
      <c r="B249" s="2" t="s">
        <v>887</v>
      </c>
      <c r="C249"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49" s="45"/>
      <c r="E249" s="45"/>
      <c r="F249" s="5" t="s">
        <v>122</v>
      </c>
      <c r="H249" s="1">
        <f t="shared" ca="1" si="6"/>
        <v>41</v>
      </c>
      <c r="I249" s="1" t="str">
        <f t="shared" si="21"/>
        <v>フォルダ配下ファイル/フォルダリスト取得</v>
      </c>
    </row>
    <row r="250" spans="1:9" outlineLevel="1">
      <c r="A250" s="2"/>
      <c r="B250" s="2" t="s">
        <v>952</v>
      </c>
      <c r="C250" s="4" t="s">
        <v>953</v>
      </c>
      <c r="D250" s="45"/>
      <c r="E250" s="45"/>
      <c r="F250" s="5"/>
      <c r="H250" s="1">
        <f t="shared" ca="1" si="6"/>
        <v>42</v>
      </c>
      <c r="I250" s="1" t="str">
        <f t="shared" si="21"/>
        <v>メインプログラム実行時にのみ処理実行</v>
      </c>
    </row>
    <row r="251" spans="1:9" outlineLevel="1">
      <c r="A251" s="2"/>
      <c r="B251" s="2"/>
      <c r="C251" s="4"/>
      <c r="D251" s="45"/>
      <c r="E251" s="45"/>
      <c r="F251" s="5"/>
      <c r="H251" s="1">
        <f t="shared" ca="1" si="6"/>
        <v>42</v>
      </c>
      <c r="I251" s="1" t="str">
        <f t="shared" si="21"/>
        <v/>
      </c>
    </row>
    <row r="252" spans="1:9" outlineLevel="1">
      <c r="A252" s="2"/>
      <c r="B252" s="2" t="s">
        <v>1022</v>
      </c>
      <c r="C252" s="4" t="s">
        <v>1023</v>
      </c>
      <c r="D252" s="45"/>
      <c r="E252" s="45"/>
      <c r="F252" s="5" t="s">
        <v>1027</v>
      </c>
      <c r="H252" s="1">
        <f t="shared" ca="1" si="6"/>
        <v>43</v>
      </c>
      <c r="I252" s="1" t="str">
        <f t="shared" si="21"/>
        <v>作業ディレクトリ 取得</v>
      </c>
    </row>
    <row r="253" spans="1:9" outlineLevel="1">
      <c r="A253" s="2"/>
      <c r="B253" s="2"/>
      <c r="C253" s="4"/>
      <c r="D253" s="45"/>
      <c r="E253" s="45"/>
      <c r="F253" s="5"/>
      <c r="H253" s="1">
        <f t="shared" ca="1" si="6"/>
        <v>43</v>
      </c>
      <c r="I253" s="1" t="str">
        <f t="shared" si="21"/>
        <v/>
      </c>
    </row>
    <row r="254" spans="1:9" outlineLevel="1">
      <c r="A254" s="2"/>
      <c r="B254" s="2" t="s">
        <v>1026</v>
      </c>
      <c r="C254" s="9"/>
      <c r="D254" s="46"/>
      <c r="E254" s="46"/>
      <c r="F254" s="5"/>
      <c r="H254" s="1">
        <f t="shared" ca="1" si="6"/>
        <v>44</v>
      </c>
      <c r="I254" s="1" t="str">
        <f t="shared" si="21"/>
        <v>ファイル一覧取得（隠しファイル含む）</v>
      </c>
    </row>
    <row r="255" spans="1:9" outlineLevel="1">
      <c r="A255" s="2"/>
      <c r="B255" s="2"/>
      <c r="C255" s="4"/>
      <c r="D255" s="45"/>
      <c r="E255" s="45"/>
      <c r="F255" s="5"/>
      <c r="H255" s="1">
        <f t="shared" ref="H255:H259" ca="1" si="22">IF(I255="",OFFSET(H255,-1,0),OFFSET(H255,-1,0)+1)</f>
        <v>44</v>
      </c>
      <c r="I255" s="1" t="str">
        <f t="shared" si="21"/>
        <v/>
      </c>
    </row>
    <row r="256" spans="1:9" outlineLevel="1">
      <c r="A256" s="2"/>
      <c r="B256" s="2"/>
      <c r="C256" s="4"/>
      <c r="D256" s="45"/>
      <c r="E256" s="45"/>
      <c r="F256" s="5"/>
      <c r="H256" s="1">
        <f t="shared" ca="1" si="22"/>
        <v>44</v>
      </c>
      <c r="I256" s="1" t="str">
        <f t="shared" si="21"/>
        <v/>
      </c>
    </row>
    <row r="257" spans="1:9" outlineLevel="1">
      <c r="A257" s="2"/>
      <c r="B257" s="2"/>
      <c r="C257" s="4"/>
      <c r="D257" s="45"/>
      <c r="E257" s="45"/>
      <c r="F257" s="5"/>
      <c r="H257" s="1">
        <f t="shared" ca="1" si="22"/>
        <v>44</v>
      </c>
      <c r="I257" s="1" t="str">
        <f t="shared" si="21"/>
        <v/>
      </c>
    </row>
    <row r="258" spans="1:9" outlineLevel="1">
      <c r="A258" s="2"/>
      <c r="B258" s="2"/>
      <c r="C258" s="4"/>
      <c r="D258" s="45"/>
      <c r="E258" s="45"/>
      <c r="F258" s="5"/>
      <c r="H258" s="1">
        <f t="shared" ca="1" si="22"/>
        <v>44</v>
      </c>
      <c r="I258" s="1" t="str">
        <f t="shared" si="21"/>
        <v/>
      </c>
    </row>
    <row r="259" spans="1:9" outlineLevel="1">
      <c r="A259" s="2"/>
      <c r="B259" s="2"/>
      <c r="C259" s="4"/>
      <c r="D259" s="45"/>
      <c r="E259" s="45"/>
      <c r="F259" s="5"/>
      <c r="H259" s="1">
        <f t="shared" ca="1" si="22"/>
        <v>44</v>
      </c>
      <c r="I259" s="1" t="str">
        <f t="shared" si="21"/>
        <v/>
      </c>
    </row>
    <row r="260" spans="1:9">
      <c r="A260" s="1" t="s">
        <v>122</v>
      </c>
      <c r="B260" s="1"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 ca="1">MAX(python!H:H)</f>
        <v>538</v>
      </c>
      <c r="G2" s="32"/>
    </row>
    <row r="3" spans="1:7">
      <c r="A3" s="17" t="s">
        <v>580</v>
      </c>
      <c r="B3" s="7"/>
      <c r="C3" s="7"/>
      <c r="D3" s="18" t="s">
        <v>122</v>
      </c>
      <c r="E3" s="1" t="s">
        <v>122</v>
      </c>
      <c r="F3" s="1">
        <f t="shared" ref="F3:F66" ca="1" si="0">IF(G3="",OFFSET(F3,-1,0),OFFSET(F3,-1,0)+1)</f>
        <v>538</v>
      </c>
      <c r="G3" s="1" t="str">
        <f>IF(B3="","",B3)</f>
        <v/>
      </c>
    </row>
    <row r="4" spans="1:7" outlineLevel="1">
      <c r="A4" s="2"/>
      <c r="B4" s="2" t="s">
        <v>537</v>
      </c>
      <c r="C4" s="4" t="s">
        <v>499</v>
      </c>
      <c r="D4" s="5" t="s">
        <v>652</v>
      </c>
      <c r="F4" s="1">
        <f t="shared" ca="1" si="0"/>
        <v>539</v>
      </c>
      <c r="G4" s="1" t="str">
        <f t="shared" ref="G4:G67" si="1">IF(B4="","",B4)</f>
        <v>変数定義</v>
      </c>
    </row>
    <row r="5" spans="1:7" outlineLevel="1">
      <c r="A5" s="2"/>
      <c r="B5" s="2" t="s">
        <v>142</v>
      </c>
      <c r="C5" s="4" t="s">
        <v>500</v>
      </c>
      <c r="D5" s="5" t="s">
        <v>122</v>
      </c>
      <c r="F5" s="1">
        <f t="shared" ca="1" si="0"/>
        <v>540</v>
      </c>
      <c r="G5" s="1" t="str">
        <f t="shared" si="1"/>
        <v>列挙型定義</v>
      </c>
    </row>
    <row r="6" spans="1:7" outlineLevel="1">
      <c r="A6" s="2"/>
      <c r="B6" s="2" t="s">
        <v>538</v>
      </c>
      <c r="C6" s="4" t="s">
        <v>500</v>
      </c>
      <c r="D6" s="5" t="s">
        <v>122</v>
      </c>
      <c r="F6" s="1">
        <f t="shared" ca="1" si="0"/>
        <v>541</v>
      </c>
      <c r="G6" s="1" t="str">
        <f t="shared" si="1"/>
        <v>ブロック脱出</v>
      </c>
    </row>
    <row r="7" spans="1:7" outlineLevel="1">
      <c r="A7" s="2"/>
      <c r="B7" s="2" t="s">
        <v>539</v>
      </c>
      <c r="C7" s="4" t="s">
        <v>501</v>
      </c>
      <c r="D7" s="5" t="s">
        <v>122</v>
      </c>
      <c r="F7" s="1">
        <f t="shared" ca="1" si="0"/>
        <v>542</v>
      </c>
      <c r="G7" s="1" t="str">
        <f t="shared" si="1"/>
        <v>ヘルプ</v>
      </c>
    </row>
    <row r="8" spans="1:7" outlineLevel="1">
      <c r="A8" s="2"/>
      <c r="B8" s="2" t="s">
        <v>540</v>
      </c>
      <c r="C8" s="4" t="s">
        <v>502</v>
      </c>
      <c r="D8" s="5" t="s">
        <v>653</v>
      </c>
      <c r="F8" s="1">
        <f t="shared" ca="1" si="0"/>
        <v>543</v>
      </c>
      <c r="G8" s="1" t="str">
        <f t="shared" si="1"/>
        <v>if</v>
      </c>
    </row>
    <row r="9" spans="1:7" outlineLevel="1">
      <c r="A9" s="2"/>
      <c r="B9" s="2" t="s">
        <v>541</v>
      </c>
      <c r="C9" s="4" t="s">
        <v>503</v>
      </c>
      <c r="D9" s="5" t="s">
        <v>122</v>
      </c>
      <c r="F9" s="1">
        <f t="shared" ca="1" si="0"/>
        <v>544</v>
      </c>
      <c r="G9" s="1" t="str">
        <f t="shared" si="1"/>
        <v>if（否定）</v>
      </c>
    </row>
    <row r="10" spans="1:7" ht="94.5" outlineLevel="1">
      <c r="A10" s="2"/>
      <c r="B10" s="28" t="s">
        <v>649</v>
      </c>
      <c r="C10" s="4" t="s">
        <v>650</v>
      </c>
      <c r="D10" s="26" t="s">
        <v>651</v>
      </c>
      <c r="F10" s="1">
        <f t="shared" ca="1" si="0"/>
        <v>545</v>
      </c>
      <c r="G10" s="1" t="str">
        <f t="shared" si="1"/>
        <v>for</v>
      </c>
    </row>
    <row r="11" spans="1:7" outlineLevel="1">
      <c r="A11" s="2"/>
      <c r="B11" s="2" t="s">
        <v>638</v>
      </c>
      <c r="C11" s="4" t="s">
        <v>637</v>
      </c>
      <c r="D11" s="5" t="s">
        <v>711</v>
      </c>
      <c r="F11" s="1">
        <f t="shared" ca="1" si="0"/>
        <v>546</v>
      </c>
      <c r="G11" s="1" t="str">
        <f t="shared" si="1"/>
        <v>for(フォルダ内対象)</v>
      </c>
    </row>
    <row r="12" spans="1:7" outlineLevel="1">
      <c r="A12" s="2"/>
      <c r="B12" s="2" t="s">
        <v>639</v>
      </c>
      <c r="C12" s="4" t="s">
        <v>640</v>
      </c>
      <c r="D12" s="5" t="s">
        <v>712</v>
      </c>
      <c r="F12" s="1">
        <f t="shared" ca="1" si="0"/>
        <v>547</v>
      </c>
      <c r="G12" s="1" t="str">
        <f t="shared" si="1"/>
        <v>for(フォルダ内のフォルダのみ)</v>
      </c>
    </row>
    <row r="13" spans="1:7" outlineLevel="1">
      <c r="A13" s="2"/>
      <c r="B13" s="2" t="s">
        <v>641</v>
      </c>
      <c r="C13" s="4" t="s">
        <v>642</v>
      </c>
      <c r="D13" s="5" t="s">
        <v>713</v>
      </c>
      <c r="F13" s="1">
        <f t="shared" ca="1" si="0"/>
        <v>548</v>
      </c>
      <c r="G13" s="1" t="str">
        <f t="shared" si="1"/>
        <v>for(フォルダ配下の中身全部)</v>
      </c>
    </row>
    <row r="14" spans="1:7" outlineLevel="1">
      <c r="A14" s="2"/>
      <c r="B14" s="2" t="s">
        <v>643</v>
      </c>
      <c r="C14" s="4" t="s">
        <v>644</v>
      </c>
      <c r="D14" s="5" t="s">
        <v>645</v>
      </c>
      <c r="F14" s="1">
        <f t="shared" ca="1" si="0"/>
        <v>549</v>
      </c>
      <c r="G14" s="1" t="str">
        <f t="shared" si="1"/>
        <v>for(変数に値を代入してコマンドを実行)</v>
      </c>
    </row>
    <row r="15" spans="1:7" ht="81" outlineLevel="1">
      <c r="A15" s="2"/>
      <c r="B15" s="2" t="s">
        <v>646</v>
      </c>
      <c r="C15" s="4" t="s">
        <v>647</v>
      </c>
      <c r="D15" s="26" t="s">
        <v>648</v>
      </c>
      <c r="F15" s="1">
        <f t="shared" ca="1" si="0"/>
        <v>550</v>
      </c>
      <c r="G15" s="1" t="str">
        <f t="shared" si="1"/>
        <v>for(その他)</v>
      </c>
    </row>
    <row r="16" spans="1:7" outlineLevel="1">
      <c r="A16" s="2"/>
      <c r="B16" s="2" t="s">
        <v>15</v>
      </c>
      <c r="C16" s="4" t="s">
        <v>504</v>
      </c>
      <c r="D16" s="5" t="s">
        <v>122</v>
      </c>
      <c r="F16" s="1">
        <f t="shared" ca="1" si="0"/>
        <v>551</v>
      </c>
      <c r="G16" s="1" t="str">
        <f t="shared" si="1"/>
        <v>コメント</v>
      </c>
    </row>
    <row r="17" spans="1:7" outlineLevel="1">
      <c r="A17" s="2"/>
      <c r="B17" s="2" t="s">
        <v>542</v>
      </c>
      <c r="C17" s="4" t="s">
        <v>505</v>
      </c>
      <c r="D17" s="5" t="s">
        <v>122</v>
      </c>
      <c r="F17" s="1">
        <f t="shared" ca="1" si="0"/>
        <v>552</v>
      </c>
      <c r="G17" s="1" t="str">
        <f t="shared" si="1"/>
        <v>出力</v>
      </c>
    </row>
    <row r="18" spans="1:7" outlineLevel="1">
      <c r="A18" s="2"/>
      <c r="B18" s="2" t="s">
        <v>543</v>
      </c>
      <c r="C18" s="4" t="s">
        <v>506</v>
      </c>
      <c r="D18" s="5" t="s">
        <v>122</v>
      </c>
      <c r="F18" s="1">
        <f t="shared" ca="1" si="0"/>
        <v>553</v>
      </c>
      <c r="G18" s="1" t="str">
        <f t="shared" si="1"/>
        <v>出力（改行のみ）</v>
      </c>
    </row>
    <row r="19" spans="1:7" outlineLevel="1">
      <c r="A19" s="2"/>
      <c r="B19" s="2" t="s">
        <v>544</v>
      </c>
      <c r="C19" s="4" t="s">
        <v>507</v>
      </c>
      <c r="D19" s="5" t="s">
        <v>122</v>
      </c>
      <c r="F19" s="1">
        <f t="shared" ca="1" si="0"/>
        <v>554</v>
      </c>
      <c r="G19" s="1" t="str">
        <f t="shared" si="1"/>
        <v>出力抑制</v>
      </c>
    </row>
    <row r="20" spans="1:7" outlineLevel="1">
      <c r="A20" s="2"/>
      <c r="B20" s="2" t="s">
        <v>559</v>
      </c>
      <c r="C20" s="4" t="s">
        <v>526</v>
      </c>
      <c r="D20" s="5" t="s">
        <v>122</v>
      </c>
      <c r="F20" s="1">
        <f t="shared" ca="1" si="0"/>
        <v>555</v>
      </c>
      <c r="G20" s="1" t="str">
        <f t="shared" si="1"/>
        <v>２分後にシャットダウン</v>
      </c>
    </row>
    <row r="21" spans="1:7" outlineLevel="1">
      <c r="A21" s="2"/>
      <c r="B21" s="2" t="s">
        <v>560</v>
      </c>
      <c r="C21" s="4" t="s">
        <v>527</v>
      </c>
      <c r="D21" s="5" t="s">
        <v>122</v>
      </c>
      <c r="F21" s="1">
        <f t="shared" ca="1" si="0"/>
        <v>556</v>
      </c>
      <c r="G21" s="1" t="str">
        <f t="shared" si="1"/>
        <v>２分後に再起動</v>
      </c>
    </row>
    <row r="22" spans="1:7" outlineLevel="1">
      <c r="A22" s="2"/>
      <c r="B22" s="2" t="s">
        <v>561</v>
      </c>
      <c r="C22" s="4" t="s">
        <v>528</v>
      </c>
      <c r="D22" s="5" t="s">
        <v>122</v>
      </c>
      <c r="F22" s="1">
        <f t="shared" ca="1" si="0"/>
        <v>557</v>
      </c>
      <c r="G22" s="1" t="str">
        <f t="shared" si="1"/>
        <v>シャットダウンをキャンセル</v>
      </c>
    </row>
    <row r="23" spans="1:7" outlineLevel="1">
      <c r="A23" s="2"/>
      <c r="B23" s="2" t="s">
        <v>563</v>
      </c>
      <c r="C23" s="4" t="s">
        <v>530</v>
      </c>
      <c r="D23" s="5" t="s">
        <v>122</v>
      </c>
      <c r="F23" s="1">
        <f t="shared" ca="1" si="0"/>
        <v>558</v>
      </c>
      <c r="G23" s="1" t="str">
        <f t="shared" si="1"/>
        <v>遅延展開変数設定</v>
      </c>
    </row>
    <row r="24" spans="1:7" outlineLevel="1">
      <c r="A24" s="2"/>
      <c r="B24" s="2" t="s">
        <v>13</v>
      </c>
      <c r="C24" s="4" t="s">
        <v>531</v>
      </c>
      <c r="D24" s="5" t="s">
        <v>122</v>
      </c>
      <c r="F24" s="1">
        <f t="shared" ca="1" si="0"/>
        <v>559</v>
      </c>
      <c r="G24" s="1" t="str">
        <f t="shared" si="1"/>
        <v>プログラム終了</v>
      </c>
    </row>
    <row r="25" spans="1:7" outlineLevel="1">
      <c r="A25" s="2"/>
      <c r="B25" s="2" t="s">
        <v>564</v>
      </c>
      <c r="C25" s="4" t="s">
        <v>532</v>
      </c>
      <c r="D25" s="5" t="s">
        <v>122</v>
      </c>
      <c r="F25" s="1">
        <f t="shared" ca="1" si="0"/>
        <v>560</v>
      </c>
      <c r="G25" s="1" t="str">
        <f t="shared" si="1"/>
        <v>環境変数 設定</v>
      </c>
    </row>
    <row r="26" spans="1:7" outlineLevel="1">
      <c r="A26" s="2"/>
      <c r="B26" s="2" t="s">
        <v>565</v>
      </c>
      <c r="C26" s="4" t="s">
        <v>533</v>
      </c>
      <c r="D26" s="5" t="s">
        <v>122</v>
      </c>
      <c r="F26" s="1">
        <f t="shared" ca="1" si="0"/>
        <v>561</v>
      </c>
      <c r="G26" s="1" t="str">
        <f t="shared" si="1"/>
        <v>環境変数 解除</v>
      </c>
    </row>
    <row r="27" spans="1:7" outlineLevel="1">
      <c r="A27" s="2"/>
      <c r="B27" s="2" t="s">
        <v>566</v>
      </c>
      <c r="C27" s="4" t="s">
        <v>534</v>
      </c>
      <c r="D27" s="5" t="s">
        <v>122</v>
      </c>
      <c r="F27" s="1">
        <f t="shared" ca="1" si="0"/>
        <v>562</v>
      </c>
      <c r="G27" s="1" t="str">
        <f t="shared" si="1"/>
        <v>環境変数 存在確認</v>
      </c>
    </row>
    <row r="28" spans="1:7" outlineLevel="1">
      <c r="A28" s="2"/>
      <c r="B28" s="2" t="s">
        <v>567</v>
      </c>
      <c r="C28" s="4" t="s">
        <v>535</v>
      </c>
      <c r="D28" s="5" t="s">
        <v>122</v>
      </c>
      <c r="F28" s="1">
        <f t="shared" ca="1" si="0"/>
        <v>563</v>
      </c>
      <c r="G28" s="1" t="str">
        <f t="shared" si="1"/>
        <v>Windows 60秒後にシャットダウン</v>
      </c>
    </row>
    <row r="29" spans="1:7" outlineLevel="1">
      <c r="A29" s="2"/>
      <c r="B29" s="2" t="s">
        <v>568</v>
      </c>
      <c r="C29" s="4" t="s">
        <v>536</v>
      </c>
      <c r="D29" s="5" t="s">
        <v>122</v>
      </c>
      <c r="F29" s="1">
        <f t="shared" ca="1" si="0"/>
        <v>564</v>
      </c>
      <c r="G29" s="1" t="str">
        <f t="shared" si="1"/>
        <v>Windows 60秒後に再起動</v>
      </c>
    </row>
    <row r="30" spans="1:7" outlineLevel="1">
      <c r="A30" s="2"/>
      <c r="B30" s="2" t="s">
        <v>654</v>
      </c>
      <c r="C30" s="4" t="s">
        <v>655</v>
      </c>
      <c r="D30" s="5" t="s">
        <v>657</v>
      </c>
      <c r="F30" s="1">
        <f t="shared" ca="1" si="0"/>
        <v>565</v>
      </c>
      <c r="G30" s="1" t="str">
        <f t="shared" si="1"/>
        <v>カレントディレクトリ取得</v>
      </c>
    </row>
    <row r="31" spans="1:7" outlineLevel="1">
      <c r="A31" s="2"/>
      <c r="B31" s="2" t="s">
        <v>654</v>
      </c>
      <c r="C31" s="4" t="s">
        <v>656</v>
      </c>
      <c r="D31" s="5" t="s">
        <v>658</v>
      </c>
      <c r="F31" s="1">
        <f t="shared" ca="1" si="0"/>
        <v>566</v>
      </c>
      <c r="G31" s="1" t="str">
        <f t="shared" si="1"/>
        <v>カレントディレクトリ取得</v>
      </c>
    </row>
    <row r="32" spans="1:7">
      <c r="A32" s="17" t="s">
        <v>631</v>
      </c>
      <c r="B32" s="7"/>
      <c r="C32" s="7"/>
      <c r="D32" s="18" t="s">
        <v>122</v>
      </c>
      <c r="E32" s="1" t="s">
        <v>122</v>
      </c>
      <c r="F32" s="1">
        <f t="shared" ca="1" si="0"/>
        <v>566</v>
      </c>
      <c r="G32" s="1" t="str">
        <f t="shared" si="1"/>
        <v/>
      </c>
    </row>
    <row r="33" spans="1:7" outlineLevel="1">
      <c r="A33" s="2"/>
      <c r="B33" s="2" t="s">
        <v>632</v>
      </c>
      <c r="C33" s="4" t="s">
        <v>617</v>
      </c>
      <c r="D33" s="5"/>
      <c r="F33" s="1">
        <f t="shared" ca="1" si="0"/>
        <v>567</v>
      </c>
      <c r="G33" s="1" t="str">
        <f t="shared" si="1"/>
        <v>変数VARの値全体</v>
      </c>
    </row>
    <row r="34" spans="1:7" outlineLevel="1">
      <c r="A34" s="2"/>
      <c r="B34" s="2" t="s">
        <v>619</v>
      </c>
      <c r="C34" s="4" t="s">
        <v>618</v>
      </c>
      <c r="D34" s="5"/>
      <c r="F34" s="1">
        <f t="shared" ca="1" si="0"/>
        <v>568</v>
      </c>
      <c r="G34" s="1" t="str">
        <f t="shared" si="1"/>
        <v>m文字目から、最後まで</v>
      </c>
    </row>
    <row r="35" spans="1:7" outlineLevel="1">
      <c r="A35" s="2"/>
      <c r="B35" s="2" t="s">
        <v>621</v>
      </c>
      <c r="C35" s="4" t="s">
        <v>620</v>
      </c>
      <c r="D35" s="5"/>
      <c r="F35" s="1">
        <f t="shared" ca="1" si="0"/>
        <v>569</v>
      </c>
      <c r="G35" s="1" t="str">
        <f t="shared" si="1"/>
        <v>m文字目から、n文字分</v>
      </c>
    </row>
    <row r="36" spans="1:7" outlineLevel="1">
      <c r="A36" s="2"/>
      <c r="B36" s="2" t="s">
        <v>623</v>
      </c>
      <c r="C36" s="4" t="s">
        <v>622</v>
      </c>
      <c r="D36" s="5"/>
      <c r="F36" s="1">
        <f t="shared" ca="1" si="0"/>
        <v>570</v>
      </c>
      <c r="G36" s="1" t="str">
        <f t="shared" si="1"/>
        <v>m文字目から、最後のn文字分を除いたもの</v>
      </c>
    </row>
    <row r="37" spans="1:7" outlineLevel="1">
      <c r="A37" s="2"/>
      <c r="B37" s="2" t="s">
        <v>625</v>
      </c>
      <c r="C37" s="4" t="s">
        <v>624</v>
      </c>
      <c r="D37" s="5"/>
      <c r="F37" s="1">
        <f t="shared" ca="1" si="0"/>
        <v>571</v>
      </c>
      <c r="G37" s="1" t="str">
        <f t="shared" si="1"/>
        <v>後ろからm文字目から、最後まで</v>
      </c>
    </row>
    <row r="38" spans="1:7" outlineLevel="1">
      <c r="A38" s="2"/>
      <c r="B38" s="2" t="s">
        <v>627</v>
      </c>
      <c r="C38" s="4" t="s">
        <v>626</v>
      </c>
      <c r="D38" s="5"/>
      <c r="F38" s="1">
        <f t="shared" ca="1" si="0"/>
        <v>572</v>
      </c>
      <c r="G38" s="1" t="str">
        <f t="shared" si="1"/>
        <v>後ろからm文字目から、n文字分</v>
      </c>
    </row>
    <row r="39" spans="1:7" outlineLevel="1">
      <c r="A39" s="2"/>
      <c r="B39" s="2" t="s">
        <v>629</v>
      </c>
      <c r="C39" s="4" t="s">
        <v>628</v>
      </c>
      <c r="D39" s="5"/>
      <c r="F39" s="1">
        <f t="shared" ca="1" si="0"/>
        <v>573</v>
      </c>
      <c r="G39" s="1" t="str">
        <f t="shared" si="1"/>
        <v>後ろからm文字目から、最後のn文字分を除いたもの</v>
      </c>
    </row>
    <row r="40" spans="1:7" outlineLevel="1">
      <c r="A40" s="2"/>
      <c r="B40" s="2" t="s">
        <v>634</v>
      </c>
      <c r="C40" s="4" t="s">
        <v>630</v>
      </c>
      <c r="D40" s="5" t="s">
        <v>633</v>
      </c>
      <c r="F40" s="1">
        <f t="shared" ca="1" si="0"/>
        <v>574</v>
      </c>
      <c r="G40" s="1" t="str">
        <f t="shared" si="1"/>
        <v>文字c1を文字c2に置換</v>
      </c>
    </row>
    <row r="41" spans="1:7">
      <c r="A41" s="17" t="s">
        <v>635</v>
      </c>
      <c r="B41" s="7"/>
      <c r="C41" s="7"/>
      <c r="D41" s="18" t="s">
        <v>122</v>
      </c>
      <c r="E41" s="1" t="s">
        <v>122</v>
      </c>
      <c r="F41" s="1">
        <f t="shared" ca="1" si="0"/>
        <v>574</v>
      </c>
      <c r="G41" s="1" t="str">
        <f t="shared" si="1"/>
        <v/>
      </c>
    </row>
    <row r="42" spans="1:7" outlineLevel="1">
      <c r="A42" s="2"/>
      <c r="B42" s="3" t="s">
        <v>582</v>
      </c>
      <c r="C42" s="2" t="s">
        <v>581</v>
      </c>
      <c r="D42" s="5" t="s">
        <v>583</v>
      </c>
      <c r="F42" s="1">
        <f t="shared" ca="1" si="0"/>
        <v>575</v>
      </c>
      <c r="G42" s="1" t="str">
        <f t="shared" si="1"/>
        <v>文字列そのまま</v>
      </c>
    </row>
    <row r="43" spans="1:7" outlineLevel="1">
      <c r="A43" s="2"/>
      <c r="B43" s="3" t="s">
        <v>585</v>
      </c>
      <c r="C43" s="2" t="s">
        <v>584</v>
      </c>
      <c r="D43" s="5" t="s">
        <v>583</v>
      </c>
      <c r="F43" s="1">
        <f t="shared" ca="1" si="0"/>
        <v>576</v>
      </c>
      <c r="G43" s="1" t="str">
        <f t="shared" si="1"/>
        <v>すべての引用句</v>
      </c>
    </row>
    <row r="44" spans="1:7" outlineLevel="1">
      <c r="A44" s="2"/>
      <c r="B44" s="3" t="s">
        <v>587</v>
      </c>
      <c r="C44" s="2" t="s">
        <v>586</v>
      </c>
      <c r="D44" s="5" t="s">
        <v>583</v>
      </c>
      <c r="F44" s="1">
        <f t="shared" ca="1" si="0"/>
        <v>577</v>
      </c>
      <c r="G44" s="1" t="str">
        <f t="shared" si="1"/>
        <v>完全修飾パス名</v>
      </c>
    </row>
    <row r="45" spans="1:7" outlineLevel="1">
      <c r="A45" s="2"/>
      <c r="B45" s="3" t="s">
        <v>589</v>
      </c>
      <c r="C45" s="2" t="s">
        <v>588</v>
      </c>
      <c r="D45" s="5" t="s">
        <v>265</v>
      </c>
      <c r="F45" s="1">
        <f t="shared" ca="1" si="0"/>
        <v>578</v>
      </c>
      <c r="G45" s="1" t="str">
        <f t="shared" si="1"/>
        <v>ドライブ文字</v>
      </c>
    </row>
    <row r="46" spans="1:7" outlineLevel="1">
      <c r="A46" s="2"/>
      <c r="B46" s="3" t="s">
        <v>591</v>
      </c>
      <c r="C46" s="2" t="s">
        <v>590</v>
      </c>
      <c r="D46" s="5" t="s">
        <v>592</v>
      </c>
      <c r="F46" s="1">
        <f t="shared" ca="1" si="0"/>
        <v>579</v>
      </c>
      <c r="G46" s="1" t="str">
        <f t="shared" si="1"/>
        <v>パス</v>
      </c>
    </row>
    <row r="47" spans="1:7" outlineLevel="1">
      <c r="A47" s="2"/>
      <c r="B47" s="3" t="s">
        <v>594</v>
      </c>
      <c r="C47" s="2" t="s">
        <v>593</v>
      </c>
      <c r="D47" s="5" t="s">
        <v>595</v>
      </c>
      <c r="F47" s="1">
        <f t="shared" ca="1" si="0"/>
        <v>580</v>
      </c>
      <c r="G47" s="1" t="str">
        <f t="shared" si="1"/>
        <v>ディレクトリパス</v>
      </c>
    </row>
    <row r="48" spans="1:7" outlineLevel="1">
      <c r="A48" s="2"/>
      <c r="B48" s="3" t="s">
        <v>597</v>
      </c>
      <c r="C48" s="2" t="s">
        <v>596</v>
      </c>
      <c r="D48" s="5" t="s">
        <v>598</v>
      </c>
      <c r="F48" s="1">
        <f t="shared" ca="1" si="0"/>
        <v>581</v>
      </c>
      <c r="G48" s="1" t="str">
        <f t="shared" si="1"/>
        <v>ファイル名</v>
      </c>
    </row>
    <row r="49" spans="1:7" outlineLevel="1">
      <c r="A49" s="2"/>
      <c r="B49" s="3" t="s">
        <v>600</v>
      </c>
      <c r="C49" s="2" t="s">
        <v>599</v>
      </c>
      <c r="D49" s="5" t="s">
        <v>601</v>
      </c>
      <c r="F49" s="1">
        <f t="shared" ca="1" si="0"/>
        <v>582</v>
      </c>
      <c r="G49" s="1" t="str">
        <f t="shared" si="1"/>
        <v>ファイル拡張子</v>
      </c>
    </row>
    <row r="50" spans="1:7" outlineLevel="1">
      <c r="A50" s="2"/>
      <c r="B50" s="3" t="s">
        <v>603</v>
      </c>
      <c r="C50" s="2" t="s">
        <v>602</v>
      </c>
      <c r="D50" s="5" t="s">
        <v>604</v>
      </c>
      <c r="F50" s="1">
        <f t="shared" ca="1" si="0"/>
        <v>583</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ca="1" si="0"/>
        <v>584</v>
      </c>
      <c r="G51" s="1" t="str">
        <f t="shared" si="1"/>
        <v>フォルダ名</v>
      </c>
    </row>
    <row r="52" spans="1:7" outlineLevel="1">
      <c r="A52" s="2"/>
      <c r="B52" s="3" t="s">
        <v>606</v>
      </c>
      <c r="C52" s="2" t="s">
        <v>605</v>
      </c>
      <c r="D52" s="5" t="s">
        <v>607</v>
      </c>
      <c r="F52" s="1">
        <f t="shared" ca="1" si="0"/>
        <v>585</v>
      </c>
      <c r="G52" s="1" t="str">
        <f t="shared" si="1"/>
        <v>短いパス</v>
      </c>
    </row>
    <row r="53" spans="1:7" outlineLevel="1">
      <c r="A53" s="2"/>
      <c r="B53" s="3" t="s">
        <v>609</v>
      </c>
      <c r="C53" s="2" t="s">
        <v>608</v>
      </c>
      <c r="D53" s="5" t="s">
        <v>610</v>
      </c>
      <c r="F53" s="1">
        <f t="shared" ca="1" si="0"/>
        <v>586</v>
      </c>
      <c r="G53" s="1" t="str">
        <f t="shared" si="1"/>
        <v>ファイル属性</v>
      </c>
    </row>
    <row r="54" spans="1:7" outlineLevel="1">
      <c r="A54" s="2"/>
      <c r="B54" s="3" t="s">
        <v>612</v>
      </c>
      <c r="C54" s="2" t="s">
        <v>611</v>
      </c>
      <c r="D54" s="5" t="s">
        <v>613</v>
      </c>
      <c r="F54" s="1">
        <f t="shared" ca="1" si="0"/>
        <v>587</v>
      </c>
      <c r="G54" s="1" t="str">
        <f t="shared" si="1"/>
        <v>ファイル日付/時刻</v>
      </c>
    </row>
    <row r="55" spans="1:7" outlineLevel="1">
      <c r="A55" s="2"/>
      <c r="B55" s="3" t="s">
        <v>615</v>
      </c>
      <c r="C55" s="2" t="s">
        <v>614</v>
      </c>
      <c r="D55" s="5" t="s">
        <v>616</v>
      </c>
      <c r="F55" s="1">
        <f t="shared" ca="1" si="0"/>
        <v>588</v>
      </c>
      <c r="G55" s="1" t="str">
        <f t="shared" si="1"/>
        <v>ファイルサイズ</v>
      </c>
    </row>
    <row r="56" spans="1:7">
      <c r="A56" s="17" t="s">
        <v>347</v>
      </c>
      <c r="B56" s="7"/>
      <c r="C56" s="7"/>
      <c r="D56" s="18" t="s">
        <v>122</v>
      </c>
      <c r="E56" s="1" t="s">
        <v>122</v>
      </c>
      <c r="F56" s="1">
        <f t="shared" ca="1" si="0"/>
        <v>588</v>
      </c>
      <c r="G56" s="1" t="str">
        <f t="shared" si="1"/>
        <v/>
      </c>
    </row>
    <row r="57" spans="1:7" ht="94.5" outlineLevel="1">
      <c r="A57" s="2"/>
      <c r="B57" s="2" t="s">
        <v>48</v>
      </c>
      <c r="C57" s="4" t="s">
        <v>508</v>
      </c>
      <c r="D57" s="26" t="s">
        <v>573</v>
      </c>
      <c r="F57" s="1">
        <f t="shared" ca="1" si="0"/>
        <v>589</v>
      </c>
      <c r="G57" s="1" t="str">
        <f t="shared" si="1"/>
        <v>ファイル 削除</v>
      </c>
    </row>
    <row r="58" spans="1:7" outlineLevel="1">
      <c r="A58" s="2"/>
      <c r="B58" s="2" t="s">
        <v>545</v>
      </c>
      <c r="C58" s="4" t="s">
        <v>509</v>
      </c>
      <c r="D58" s="5" t="s">
        <v>122</v>
      </c>
      <c r="F58" s="1">
        <f t="shared" ca="1" si="0"/>
        <v>590</v>
      </c>
      <c r="G58" s="1" t="str">
        <f t="shared" si="1"/>
        <v>ファイル 移動</v>
      </c>
    </row>
    <row r="59" spans="1:7" outlineLevel="1">
      <c r="A59" s="2"/>
      <c r="B59" s="2" t="s">
        <v>546</v>
      </c>
      <c r="C59" s="4" t="s">
        <v>510</v>
      </c>
      <c r="D59" s="5" t="s">
        <v>122</v>
      </c>
      <c r="F59" s="1">
        <f t="shared" ca="1" si="0"/>
        <v>591</v>
      </c>
      <c r="G59" s="1" t="str">
        <f t="shared" si="1"/>
        <v>ファイル コピー</v>
      </c>
    </row>
    <row r="60" spans="1:7" outlineLevel="1">
      <c r="A60" s="2"/>
      <c r="B60" s="2" t="s">
        <v>547</v>
      </c>
      <c r="C60" s="4" t="s">
        <v>511</v>
      </c>
      <c r="D60" s="26" t="s">
        <v>574</v>
      </c>
      <c r="F60" s="1">
        <f t="shared" ca="1" si="0"/>
        <v>592</v>
      </c>
      <c r="G60" s="1" t="str">
        <f t="shared" si="1"/>
        <v>フォルダ 名称変更</v>
      </c>
    </row>
    <row r="61" spans="1:7" outlineLevel="1">
      <c r="A61" s="2"/>
      <c r="B61" s="2" t="s">
        <v>59</v>
      </c>
      <c r="C61" s="4" t="s">
        <v>512</v>
      </c>
      <c r="D61" s="5" t="s">
        <v>122</v>
      </c>
      <c r="F61" s="1">
        <f t="shared" ca="1" si="0"/>
        <v>593</v>
      </c>
      <c r="G61" s="1" t="str">
        <f t="shared" si="1"/>
        <v>フォルダ 作成</v>
      </c>
    </row>
    <row r="62" spans="1:7" ht="40.5" outlineLevel="1">
      <c r="A62" s="2"/>
      <c r="B62" s="2" t="s">
        <v>58</v>
      </c>
      <c r="C62" s="4" t="s">
        <v>513</v>
      </c>
      <c r="D62" s="26" t="s">
        <v>575</v>
      </c>
      <c r="F62" s="1">
        <f t="shared" ca="1" si="0"/>
        <v>594</v>
      </c>
      <c r="G62" s="1" t="str">
        <f t="shared" si="1"/>
        <v>フォルダ 削除</v>
      </c>
    </row>
    <row r="63" spans="1:7" outlineLevel="1">
      <c r="A63" s="2"/>
      <c r="B63" s="2" t="s">
        <v>548</v>
      </c>
      <c r="C63" s="4" t="s">
        <v>514</v>
      </c>
      <c r="D63" s="26" t="s">
        <v>576</v>
      </c>
      <c r="F63" s="1">
        <f t="shared" ca="1" si="0"/>
        <v>595</v>
      </c>
      <c r="G63" s="1" t="str">
        <f t="shared" si="1"/>
        <v>フォルダ 移動</v>
      </c>
    </row>
    <row r="64" spans="1:7" ht="135" outlineLevel="1">
      <c r="A64" s="2"/>
      <c r="B64" s="2" t="s">
        <v>57</v>
      </c>
      <c r="C64" s="4" t="s">
        <v>515</v>
      </c>
      <c r="D64" s="26" t="s">
        <v>577</v>
      </c>
      <c r="F64" s="1">
        <f t="shared" ca="1" si="0"/>
        <v>596</v>
      </c>
      <c r="G64" s="1" t="str">
        <f t="shared" si="1"/>
        <v>フォルダ コピー</v>
      </c>
    </row>
    <row r="65" spans="1:7" ht="94.5" outlineLevel="1">
      <c r="A65" s="2"/>
      <c r="B65" s="2" t="s">
        <v>549</v>
      </c>
      <c r="C65" s="4" t="s">
        <v>516</v>
      </c>
      <c r="D65" s="26" t="s">
        <v>578</v>
      </c>
      <c r="F65" s="1">
        <f t="shared" ca="1" si="0"/>
        <v>597</v>
      </c>
      <c r="G65" s="1" t="str">
        <f t="shared" si="1"/>
        <v>フォルダ同期</v>
      </c>
    </row>
    <row r="66" spans="1:7" outlineLevel="1">
      <c r="A66" s="2"/>
      <c r="B66" s="2" t="s">
        <v>550</v>
      </c>
      <c r="C66" s="4" t="s">
        <v>517</v>
      </c>
      <c r="D66" s="5" t="s">
        <v>579</v>
      </c>
      <c r="F66" s="1">
        <f t="shared" ca="1" si="0"/>
        <v>598</v>
      </c>
      <c r="G66" s="1" t="str">
        <f t="shared" si="1"/>
        <v>ファイル＆フォルダ ツリー取得(ファイル＆フォルダ)</v>
      </c>
    </row>
    <row r="67" spans="1:7" outlineLevel="1">
      <c r="A67" s="2"/>
      <c r="B67" s="2" t="s">
        <v>551</v>
      </c>
      <c r="C67" s="4" t="s">
        <v>518</v>
      </c>
      <c r="D67" s="5" t="s">
        <v>579</v>
      </c>
      <c r="F67" s="1">
        <f t="shared" ref="F67:F86" ca="1" si="2">IF(G67="",OFFSET(F67,-1,0),OFFSET(F67,-1,0)+1)</f>
        <v>599</v>
      </c>
      <c r="G67" s="1" t="str">
        <f t="shared" si="1"/>
        <v>ファイル＆フォルダ ツリー取得(フォルダのみ)</v>
      </c>
    </row>
    <row r="68" spans="1:7" outlineLevel="1">
      <c r="A68" s="2"/>
      <c r="B68" s="2" t="s">
        <v>552</v>
      </c>
      <c r="C68" s="4" t="s">
        <v>519</v>
      </c>
      <c r="D68" s="26" t="s">
        <v>572</v>
      </c>
      <c r="F68" s="1">
        <f t="shared" ca="1" si="2"/>
        <v>600</v>
      </c>
      <c r="G68" s="1" t="str">
        <f t="shared" ref="G68:G86" si="3">IF(B68="","",B68)</f>
        <v>パス一覧取得(ファイル＆フォルダ)</v>
      </c>
    </row>
    <row r="69" spans="1:7" outlineLevel="1">
      <c r="A69" s="2"/>
      <c r="B69" s="2" t="s">
        <v>553</v>
      </c>
      <c r="C69" s="4" t="s">
        <v>520</v>
      </c>
      <c r="D69" s="26" t="s">
        <v>572</v>
      </c>
      <c r="F69" s="1">
        <f t="shared" ca="1" si="2"/>
        <v>601</v>
      </c>
      <c r="G69" s="1" t="str">
        <f t="shared" si="3"/>
        <v>パス一覧取得(フォルダのみ)</v>
      </c>
    </row>
    <row r="70" spans="1:7" outlineLevel="1">
      <c r="A70" s="2"/>
      <c r="B70" s="2" t="s">
        <v>554</v>
      </c>
      <c r="C70" s="4" t="s">
        <v>521</v>
      </c>
      <c r="D70" s="26" t="s">
        <v>572</v>
      </c>
      <c r="F70" s="1">
        <f t="shared" ca="1" si="2"/>
        <v>602</v>
      </c>
      <c r="G70" s="1" t="str">
        <f t="shared" si="3"/>
        <v>パス一覧取得(ファイルのみ)</v>
      </c>
    </row>
    <row r="71" spans="1:7" ht="27" outlineLevel="1">
      <c r="A71" s="2"/>
      <c r="B71" s="2" t="s">
        <v>569</v>
      </c>
      <c r="C71" s="4" t="s">
        <v>570</v>
      </c>
      <c r="D71" s="26" t="s">
        <v>571</v>
      </c>
      <c r="F71" s="1">
        <f t="shared" ca="1" si="2"/>
        <v>603</v>
      </c>
      <c r="G71" s="1" t="str">
        <f t="shared" si="3"/>
        <v>パス一覧取得(.c、.hファイルのみ)</v>
      </c>
    </row>
    <row r="72" spans="1:7" outlineLevel="1">
      <c r="A72" s="2"/>
      <c r="B72" s="2" t="s">
        <v>718</v>
      </c>
      <c r="C72" s="4" t="s">
        <v>716</v>
      </c>
      <c r="D72" s="5" t="s">
        <v>122</v>
      </c>
      <c r="F72" s="1">
        <f t="shared" ca="1" si="2"/>
        <v>604</v>
      </c>
      <c r="G72" s="1" t="str">
        <f t="shared" si="3"/>
        <v>シンボリックリンク作成（フォルダ）</v>
      </c>
    </row>
    <row r="73" spans="1:7" outlineLevel="1">
      <c r="A73" s="2"/>
      <c r="B73" s="2" t="s">
        <v>562</v>
      </c>
      <c r="C73" s="4" t="s">
        <v>529</v>
      </c>
      <c r="D73" s="5" t="s">
        <v>122</v>
      </c>
      <c r="F73" s="1">
        <f t="shared" ca="1" si="2"/>
        <v>605</v>
      </c>
      <c r="G73" s="1" t="str">
        <f t="shared" si="3"/>
        <v>シンボリックリンク作成（ファイル）</v>
      </c>
    </row>
    <row r="74" spans="1:7" outlineLevel="1">
      <c r="A74" s="2"/>
      <c r="B74" s="2" t="s">
        <v>719</v>
      </c>
      <c r="C74" s="4" t="s">
        <v>717</v>
      </c>
      <c r="D74" s="5" t="s">
        <v>720</v>
      </c>
      <c r="F74" s="1">
        <f t="shared" ca="1" si="2"/>
        <v>606</v>
      </c>
      <c r="G74" s="1" t="str">
        <f t="shared" si="3"/>
        <v>ショートカットファイル作成（フォルダ/ファイル）</v>
      </c>
    </row>
    <row r="75" spans="1:7" outlineLevel="1">
      <c r="A75" s="2"/>
      <c r="B75" s="2" t="s">
        <v>555</v>
      </c>
      <c r="C75" s="4" t="s">
        <v>522</v>
      </c>
      <c r="D75" s="5" t="s">
        <v>122</v>
      </c>
      <c r="F75" s="1">
        <f t="shared" ca="1" si="2"/>
        <v>607</v>
      </c>
      <c r="G75" s="1" t="str">
        <f t="shared" si="3"/>
        <v>システム属性設定</v>
      </c>
    </row>
    <row r="76" spans="1:7" outlineLevel="1">
      <c r="A76" s="2"/>
      <c r="B76" s="2" t="s">
        <v>556</v>
      </c>
      <c r="C76" s="4" t="s">
        <v>523</v>
      </c>
      <c r="D76" s="5" t="s">
        <v>122</v>
      </c>
      <c r="F76" s="1">
        <f t="shared" ca="1" si="2"/>
        <v>608</v>
      </c>
      <c r="G76" s="1" t="str">
        <f t="shared" si="3"/>
        <v>システム属性解除</v>
      </c>
    </row>
    <row r="77" spans="1:7" outlineLevel="1">
      <c r="A77" s="2"/>
      <c r="B77" s="2" t="s">
        <v>557</v>
      </c>
      <c r="C77" s="4" t="s">
        <v>524</v>
      </c>
      <c r="D77" s="5" t="s">
        <v>122</v>
      </c>
      <c r="F77" s="1">
        <f t="shared" ca="1" si="2"/>
        <v>609</v>
      </c>
      <c r="G77" s="1" t="str">
        <f t="shared" si="3"/>
        <v>隠し属性設定</v>
      </c>
    </row>
    <row r="78" spans="1:7" outlineLevel="1">
      <c r="A78" s="2"/>
      <c r="B78" s="2" t="s">
        <v>558</v>
      </c>
      <c r="C78" s="4" t="s">
        <v>525</v>
      </c>
      <c r="D78" s="5" t="s">
        <v>122</v>
      </c>
      <c r="F78" s="1">
        <f t="shared" ca="1" si="2"/>
        <v>610</v>
      </c>
      <c r="G78" s="1" t="str">
        <f t="shared" si="3"/>
        <v>隠し属性解除</v>
      </c>
    </row>
    <row r="79" spans="1:7" outlineLevel="1">
      <c r="A79" s="2"/>
      <c r="B79" s="2"/>
      <c r="C79" s="4"/>
      <c r="D79" s="5"/>
      <c r="F79" s="1">
        <f t="shared" ca="1" si="2"/>
        <v>610</v>
      </c>
      <c r="G79" s="1" t="str">
        <f t="shared" si="3"/>
        <v/>
      </c>
    </row>
    <row r="80" spans="1:7" outlineLevel="1">
      <c r="A80" s="2"/>
      <c r="B80" s="2"/>
      <c r="C80" s="4"/>
      <c r="D80" s="5"/>
      <c r="F80" s="1">
        <f t="shared" ca="1" si="2"/>
        <v>610</v>
      </c>
      <c r="G80" s="1" t="str">
        <f t="shared" si="3"/>
        <v/>
      </c>
    </row>
    <row r="81" spans="1:7" outlineLevel="1">
      <c r="A81" s="2"/>
      <c r="B81" s="2"/>
      <c r="C81" s="4"/>
      <c r="D81" s="5"/>
      <c r="F81" s="1">
        <f t="shared" ca="1" si="2"/>
        <v>610</v>
      </c>
      <c r="G81" s="1" t="str">
        <f t="shared" si="3"/>
        <v/>
      </c>
    </row>
    <row r="82" spans="1:7" outlineLevel="1">
      <c r="A82" s="2"/>
      <c r="B82" s="2"/>
      <c r="C82" s="4"/>
      <c r="D82" s="5"/>
      <c r="F82" s="1">
        <f t="shared" ca="1" si="2"/>
        <v>610</v>
      </c>
      <c r="G82" s="1" t="str">
        <f t="shared" si="3"/>
        <v/>
      </c>
    </row>
    <row r="83" spans="1:7" outlineLevel="1">
      <c r="A83" s="2"/>
      <c r="B83" s="2"/>
      <c r="C83" s="4"/>
      <c r="D83" s="5"/>
      <c r="F83" s="1">
        <f t="shared" ca="1" si="2"/>
        <v>610</v>
      </c>
      <c r="G83" s="1" t="str">
        <f t="shared" si="3"/>
        <v/>
      </c>
    </row>
    <row r="84" spans="1:7" outlineLevel="1">
      <c r="A84" s="2"/>
      <c r="B84" s="2"/>
      <c r="C84" s="4"/>
      <c r="D84" s="5"/>
      <c r="F84" s="1">
        <f t="shared" ca="1" si="2"/>
        <v>610</v>
      </c>
      <c r="G84" s="1" t="str">
        <f t="shared" si="3"/>
        <v/>
      </c>
    </row>
    <row r="85" spans="1:7" outlineLevel="1">
      <c r="A85" s="2"/>
      <c r="B85" s="2"/>
      <c r="C85" s="4"/>
      <c r="D85" s="5"/>
      <c r="F85" s="1">
        <f t="shared" ca="1" si="2"/>
        <v>610</v>
      </c>
      <c r="G85" s="1" t="str">
        <f t="shared" si="3"/>
        <v/>
      </c>
    </row>
    <row r="86" spans="1:7" outlineLevel="1">
      <c r="A86" s="2"/>
      <c r="B86" s="2"/>
      <c r="C86" s="4"/>
      <c r="D86" s="5"/>
      <c r="F86" s="1">
        <f t="shared" ca="1" si="2"/>
        <v>610</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6"/>
  </cols>
  <sheetData>
    <row r="1" spans="1:14">
      <c r="A1" s="35" t="s">
        <v>1014</v>
      </c>
      <c r="B1" s="35"/>
      <c r="C1" s="35"/>
      <c r="D1" s="35"/>
      <c r="E1" s="35"/>
      <c r="F1" s="35"/>
      <c r="G1" s="35"/>
      <c r="H1" s="35"/>
      <c r="J1" s="35" t="s">
        <v>1013</v>
      </c>
      <c r="K1" s="35"/>
      <c r="L1" s="35"/>
      <c r="M1" s="35"/>
      <c r="N1" s="35"/>
    </row>
    <row r="2" spans="1:14" s="36" customFormat="1">
      <c r="A2" s="36" t="s">
        <v>1015</v>
      </c>
      <c r="B2" s="36" t="s">
        <v>1009</v>
      </c>
      <c r="C2" s="36" t="s">
        <v>1010</v>
      </c>
      <c r="D2" s="36" t="s">
        <v>1011</v>
      </c>
      <c r="E2" s="36" t="s">
        <v>1012</v>
      </c>
      <c r="J2" s="36" t="s">
        <v>1015</v>
      </c>
      <c r="K2" s="36" t="s">
        <v>1016</v>
      </c>
      <c r="L2" s="36" t="s">
        <v>1009</v>
      </c>
      <c r="M2" s="36" t="s">
        <v>1010</v>
      </c>
      <c r="N2" s="36" t="s">
        <v>1017</v>
      </c>
    </row>
    <row r="3" spans="1:14" ht="3" customHeight="1"/>
    <row r="4" spans="1:14">
      <c r="A4">
        <v>1</v>
      </c>
      <c r="B4" t="str">
        <f ca="1">IFERROR(VLOOKUP($A4,'vbs,vba'!$G:$H,2,FALSE),"")</f>
        <v>変数強制定義</v>
      </c>
      <c r="C4" t="str">
        <f ca="1">IFERROR(VLOOKUP($A4,python!$H:$I,2,FALSE),"")</f>
        <v>ポップアップ出力</v>
      </c>
      <c r="D4" t="str">
        <f ca="1">IFERROR(VLOOKUP($A4,bat!$F:$G,2,FALSE),"")</f>
        <v/>
      </c>
      <c r="E4" t="str">
        <f ca="1">B4&amp;C4&amp;D4</f>
        <v>変数強制定義ポップアップ出力</v>
      </c>
      <c r="F4">
        <f ca="1">IF($E4="","",COUNTIF($E$3:$E4,$E4))</f>
        <v>1</v>
      </c>
      <c r="G4">
        <f ca="1">IF(OR(F4&gt;1,F4=""),"",COUNTIF($F$3:$F4,1))</f>
        <v>1</v>
      </c>
      <c r="H4" t="str">
        <f ca="1">E4</f>
        <v>変数強制定義ポップアップ出力</v>
      </c>
      <c r="J4">
        <v>1</v>
      </c>
      <c r="K4" t="str">
        <f t="shared" ref="K4:K67" ca="1" si="0">IFERROR(VLOOKUP($J4,$G:$H,2,FALSE),"")</f>
        <v>変数強制定義ポップアップ出力</v>
      </c>
      <c r="L4" s="36" t="str">
        <f t="shared" ref="L4:L67" ca="1" si="1">IF($K4="","",IF(COUNTIF(B$3:B$1004,$K4)&gt;0,"○",""))</f>
        <v/>
      </c>
      <c r="M4" s="36" t="str">
        <f t="shared" ref="M4:M67" ca="1" si="2">IF($K4="","",IF(COUNTIF(C$3:C$1004,$K4)&gt;0,"○",""))</f>
        <v/>
      </c>
      <c r="N4" s="36" t="str">
        <f t="shared" ref="N4:N67" ca="1" si="3">IF($K4="","",IF(COUNTIF(D$3:D$1004,$K4)&gt;0,"○",""))</f>
        <v/>
      </c>
    </row>
    <row r="5" spans="1:14">
      <c r="A5">
        <f>A4+1</f>
        <v>2</v>
      </c>
      <c r="B5" t="str">
        <f ca="1">IFERROR(VLOOKUP($A5,'vbs,vba'!$G:$H,2,FALSE),"")</f>
        <v>変数定義①</v>
      </c>
      <c r="C5" t="str">
        <f ca="1">IFERROR(VLOOKUP($A5,python!$H:$I,2,FALSE),"")</f>
        <v>クリップボード 書き込み</v>
      </c>
      <c r="D5" t="str">
        <f ca="1">IFERROR(VLOOKUP($A5,bat!$F:$G,2,FALSE),"")</f>
        <v/>
      </c>
      <c r="E5" t="str">
        <f t="shared" ref="E5:E68" ca="1" si="4">B5&amp;C5&amp;D5</f>
        <v>変数定義①クリップボード 書き込み</v>
      </c>
      <c r="F5">
        <f ca="1">IF($E5="","",COUNTIF($E$3:$E5,$E5))</f>
        <v>1</v>
      </c>
      <c r="G5">
        <f ca="1">IF(OR(F5&gt;1,F5=""),"",COUNTIF($F$3:$F5,1))</f>
        <v>2</v>
      </c>
      <c r="H5" t="str">
        <f t="shared" ref="H5:H68" ca="1" si="5">E5</f>
        <v>変数定義①クリップボード 書き込み</v>
      </c>
      <c r="J5">
        <f>J4+1</f>
        <v>2</v>
      </c>
      <c r="K5" t="str">
        <f t="shared" ca="1" si="0"/>
        <v>変数定義①クリップボード 書き込み</v>
      </c>
      <c r="L5" s="36" t="str">
        <f t="shared" ca="1" si="1"/>
        <v/>
      </c>
      <c r="M5" s="36" t="str">
        <f t="shared" ca="1" si="2"/>
        <v/>
      </c>
      <c r="N5" s="36" t="str">
        <f t="shared" ca="1" si="3"/>
        <v/>
      </c>
    </row>
    <row r="6" spans="1:14">
      <c r="A6">
        <f t="shared" ref="A6:A69" si="6">A5+1</f>
        <v>3</v>
      </c>
      <c r="B6" t="str">
        <f ca="1">IFERROR(VLOOKUP($A6,'vbs,vba'!$G:$H,2,FALSE),"")</f>
        <v>変数定義②</v>
      </c>
      <c r="C6" t="str">
        <f ca="1">IFERROR(VLOOKUP($A6,python!$H:$I,2,FALSE),"")</f>
        <v>クリップボード 取得</v>
      </c>
      <c r="D6" t="str">
        <f ca="1">IFERROR(VLOOKUP($A6,bat!$F:$G,2,FALSE),"")</f>
        <v/>
      </c>
      <c r="E6" t="str">
        <f t="shared" ca="1" si="4"/>
        <v>変数定義②クリップボード 取得</v>
      </c>
      <c r="F6">
        <f ca="1">IF($E6="","",COUNTIF($E$3:$E6,$E6))</f>
        <v>1</v>
      </c>
      <c r="G6">
        <f ca="1">IF(OR(F6&gt;1,F6=""),"",COUNTIF($F$3:$F6,1))</f>
        <v>3</v>
      </c>
      <c r="H6" t="str">
        <f t="shared" ca="1" si="5"/>
        <v>変数定義②クリップボード 取得</v>
      </c>
      <c r="J6">
        <f t="shared" ref="J6:J69" si="7">J5+1</f>
        <v>3</v>
      </c>
      <c r="K6" t="str">
        <f t="shared" ca="1" si="0"/>
        <v>変数定義②クリップボード 取得</v>
      </c>
      <c r="L6" s="36" t="str">
        <f t="shared" ca="1" si="1"/>
        <v/>
      </c>
      <c r="M6" s="36" t="str">
        <f t="shared" ca="1" si="2"/>
        <v/>
      </c>
      <c r="N6" s="36" t="str">
        <f t="shared" ca="1" si="3"/>
        <v/>
      </c>
    </row>
    <row r="7" spans="1:14">
      <c r="A7">
        <f t="shared" si="6"/>
        <v>4</v>
      </c>
      <c r="B7" t="str">
        <f ca="1">IFERROR(VLOOKUP($A7,'vbs,vba'!$G:$H,2,FALSE),"")</f>
        <v>変数定義③</v>
      </c>
      <c r="C7" t="str">
        <f ca="1">IFERROR(VLOOKUP($A7,python!$H:$I,2,FALSE),"")</f>
        <v>ファイル コピー（ファイル内容）</v>
      </c>
      <c r="D7" t="str">
        <f ca="1">IFERROR(VLOOKUP($A7,bat!$F:$G,2,FALSE),"")</f>
        <v/>
      </c>
      <c r="E7" t="str">
        <f t="shared" ca="1" si="4"/>
        <v>変数定義③ファイル コピー（ファイル内容）</v>
      </c>
      <c r="F7">
        <f ca="1">IF($E7="","",COUNTIF($E$3:$E7,$E7))</f>
        <v>1</v>
      </c>
      <c r="G7">
        <f ca="1">IF(OR(F7&gt;1,F7=""),"",COUNTIF($F$3:$F7,1))</f>
        <v>4</v>
      </c>
      <c r="H7" t="str">
        <f t="shared" ca="1" si="5"/>
        <v>変数定義③ファイル コピー（ファイル内容）</v>
      </c>
      <c r="J7">
        <f t="shared" si="7"/>
        <v>4</v>
      </c>
      <c r="K7" t="str">
        <f t="shared" ca="1" si="0"/>
        <v>変数定義③ファイル コピー（ファイル内容）</v>
      </c>
      <c r="L7" s="36" t="str">
        <f t="shared" ca="1" si="1"/>
        <v/>
      </c>
      <c r="M7" s="36" t="str">
        <f t="shared" ca="1" si="2"/>
        <v/>
      </c>
      <c r="N7" s="36" t="str">
        <f t="shared" ca="1" si="3"/>
        <v/>
      </c>
    </row>
    <row r="8" spans="1:14">
      <c r="A8">
        <f t="shared" si="6"/>
        <v>5</v>
      </c>
      <c r="B8" t="str">
        <f ca="1">IFERROR(VLOOKUP($A8,'vbs,vba'!$G:$H,2,FALSE),"")</f>
        <v>変数定義④</v>
      </c>
      <c r="C8" t="str">
        <f ca="1">IFERROR(VLOOKUP($A8,python!$H:$I,2,FALSE),"")</f>
        <v>ファイル コピー（ファイル内容+Permission）</v>
      </c>
      <c r="D8" t="str">
        <f ca="1">IFERROR(VLOOKUP($A8,bat!$F:$G,2,FALSE),"")</f>
        <v/>
      </c>
      <c r="E8" t="str">
        <f t="shared" ca="1" si="4"/>
        <v>変数定義④ファイル コピー（ファイル内容+Permission）</v>
      </c>
      <c r="F8">
        <f ca="1">IF($E8="","",COUNTIF($E$3:$E8,$E8))</f>
        <v>1</v>
      </c>
      <c r="G8">
        <f ca="1">IF(OR(F8&gt;1,F8=""),"",COUNTIF($F$3:$F8,1))</f>
        <v>5</v>
      </c>
      <c r="H8" t="str">
        <f t="shared" ca="1" si="5"/>
        <v>変数定義④ファイル コピー（ファイル内容+Permission）</v>
      </c>
      <c r="J8">
        <f t="shared" si="7"/>
        <v>5</v>
      </c>
      <c r="K8" t="str">
        <f t="shared" ca="1" si="0"/>
        <v>変数定義④ファイル コピー（ファイル内容+Permission）</v>
      </c>
      <c r="L8" s="36" t="str">
        <f t="shared" ca="1" si="1"/>
        <v/>
      </c>
      <c r="M8" s="36" t="str">
        <f t="shared" ca="1" si="2"/>
        <v/>
      </c>
      <c r="N8" s="36" t="str">
        <f t="shared" ca="1" si="3"/>
        <v/>
      </c>
    </row>
    <row r="9" spans="1:14">
      <c r="A9">
        <f t="shared" si="6"/>
        <v>6</v>
      </c>
      <c r="B9" t="str">
        <f ca="1">IFERROR(VLOOKUP($A9,'vbs,vba'!$G:$H,2,FALSE),"")</f>
        <v>配列定義</v>
      </c>
      <c r="C9" t="str">
        <f ca="1">IFERROR(VLOOKUP($A9,python!$H:$I,2,FALSE),"")</f>
        <v>ファイル コピー（ファイル内容+Permission+MetaData）</v>
      </c>
      <c r="D9" t="str">
        <f ca="1">IFERROR(VLOOKUP($A9,bat!$F:$G,2,FALSE),"")</f>
        <v/>
      </c>
      <c r="E9" t="str">
        <f t="shared" ca="1" si="4"/>
        <v>配列定義ファイル コピー（ファイル内容+Permission+MetaData）</v>
      </c>
      <c r="F9">
        <f ca="1">IF($E9="","",COUNTIF($E$3:$E9,$E9))</f>
        <v>1</v>
      </c>
      <c r="G9">
        <f ca="1">IF(OR(F9&gt;1,F9=""),"",COUNTIF($F$3:$F9,1))</f>
        <v>6</v>
      </c>
      <c r="H9" t="str">
        <f t="shared" ca="1" si="5"/>
        <v>配列定義ファイル コピー（ファイル内容+Permission+MetaData）</v>
      </c>
      <c r="J9">
        <f t="shared" si="7"/>
        <v>6</v>
      </c>
      <c r="K9" t="str">
        <f t="shared" ca="1" si="0"/>
        <v>配列定義ファイル コピー（ファイル内容+Permission+MetaData）</v>
      </c>
      <c r="L9" s="36" t="str">
        <f t="shared" ca="1" si="1"/>
        <v/>
      </c>
      <c r="M9" s="36" t="str">
        <f t="shared" ca="1" si="2"/>
        <v/>
      </c>
      <c r="N9" s="36" t="str">
        <f t="shared" ca="1" si="3"/>
        <v/>
      </c>
    </row>
    <row r="10" spans="1:14">
      <c r="A10">
        <f t="shared" si="6"/>
        <v>7</v>
      </c>
      <c r="B10" t="str">
        <f ca="1">IFERROR(VLOOKUP($A10,'vbs,vba'!$G:$H,2,FALSE),"")</f>
        <v>変数定義(固定長文字列型)</v>
      </c>
      <c r="C10" t="str">
        <f ca="1">IFERROR(VLOOKUP($A10,python!$H:$I,2,FALSE),"")</f>
        <v>ファイル 削除</v>
      </c>
      <c r="D10" t="str">
        <f ca="1">IFERROR(VLOOKUP($A10,bat!$F:$G,2,FALSE),"")</f>
        <v/>
      </c>
      <c r="E10" t="str">
        <f t="shared" ca="1" si="4"/>
        <v>変数定義(固定長文字列型)ファイル 削除</v>
      </c>
      <c r="F10">
        <f ca="1">IF($E10="","",COUNTIF($E$3:$E10,$E10))</f>
        <v>1</v>
      </c>
      <c r="G10">
        <f ca="1">IF(OR(F10&gt;1,F10=""),"",COUNTIF($F$3:$F10,1))</f>
        <v>7</v>
      </c>
      <c r="H10" t="str">
        <f t="shared" ca="1" si="5"/>
        <v>変数定義(固定長文字列型)ファイル 削除</v>
      </c>
      <c r="J10">
        <f t="shared" si="7"/>
        <v>7</v>
      </c>
      <c r="K10" t="str">
        <f t="shared" ca="1" si="0"/>
        <v>変数定義(固定長文字列型)ファイル 削除</v>
      </c>
      <c r="L10" s="36" t="str">
        <f t="shared" ca="1" si="1"/>
        <v/>
      </c>
      <c r="M10" s="36" t="str">
        <f t="shared" ca="1" si="2"/>
        <v/>
      </c>
      <c r="N10" s="36" t="str">
        <f t="shared" ca="1" si="3"/>
        <v/>
      </c>
    </row>
    <row r="11" spans="1:14">
      <c r="A11">
        <f t="shared" si="6"/>
        <v>8</v>
      </c>
      <c r="B11" t="str">
        <f ca="1">IFERROR(VLOOKUP($A11,'vbs,vba'!$G:$H,2,FALSE),"")</f>
        <v>定数定義</v>
      </c>
      <c r="C11" t="str">
        <f ca="1">IFERROR(VLOOKUP($A11,python!$H:$I,2,FALSE),"")</f>
        <v>ファイル 移動/リネーム</v>
      </c>
      <c r="D11" t="str">
        <f ca="1">IFERROR(VLOOKUP($A11,bat!$F:$G,2,FALSE),"")</f>
        <v/>
      </c>
      <c r="E11" t="str">
        <f t="shared" ca="1" si="4"/>
        <v>定数定義ファイル 移動/リネーム</v>
      </c>
      <c r="F11">
        <f ca="1">IF($E11="","",COUNTIF($E$3:$E11,$E11))</f>
        <v>1</v>
      </c>
      <c r="G11">
        <f ca="1">IF(OR(F11&gt;1,F11=""),"",COUNTIF($F$3:$F11,1))</f>
        <v>8</v>
      </c>
      <c r="H11" t="str">
        <f t="shared" ca="1" si="5"/>
        <v>定数定義ファイル 移動/リネーム</v>
      </c>
      <c r="J11">
        <f t="shared" si="7"/>
        <v>8</v>
      </c>
      <c r="K11" t="str">
        <f t="shared" ca="1" si="0"/>
        <v>定数定義ファイル 移動/リネーム</v>
      </c>
      <c r="L11" s="36" t="str">
        <f t="shared" ca="1" si="1"/>
        <v/>
      </c>
      <c r="M11" s="36" t="str">
        <f t="shared" ca="1" si="2"/>
        <v/>
      </c>
      <c r="N11" s="36" t="str">
        <f t="shared" ca="1" si="3"/>
        <v/>
      </c>
    </row>
    <row r="12" spans="1:14">
      <c r="A12">
        <f t="shared" si="6"/>
        <v>9</v>
      </c>
      <c r="B12" t="str">
        <f ca="1">IFERROR(VLOOKUP($A12,'vbs,vba'!$G:$H,2,FALSE),"")</f>
        <v>構造体定義</v>
      </c>
      <c r="C12" t="str">
        <f ca="1">IFERROR(VLOOKUP($A12,python!$H:$I,2,FALSE),"")</f>
        <v>ファイル 存在確認</v>
      </c>
      <c r="D12" t="str">
        <f ca="1">IFERROR(VLOOKUP($A12,bat!$F:$G,2,FALSE),"")</f>
        <v/>
      </c>
      <c r="E12" t="str">
        <f t="shared" ca="1" si="4"/>
        <v>構造体定義ファイル 存在確認</v>
      </c>
      <c r="F12">
        <f ca="1">IF($E12="","",COUNTIF($E$3:$E12,$E12))</f>
        <v>1</v>
      </c>
      <c r="G12">
        <f ca="1">IF(OR(F12&gt;1,F12=""),"",COUNTIF($F$3:$F12,1))</f>
        <v>9</v>
      </c>
      <c r="H12" t="str">
        <f t="shared" ca="1" si="5"/>
        <v>構造体定義ファイル 存在確認</v>
      </c>
      <c r="J12">
        <f t="shared" si="7"/>
        <v>9</v>
      </c>
      <c r="K12" t="str">
        <f t="shared" ca="1" si="0"/>
        <v>構造体定義ファイル 存在確認</v>
      </c>
      <c r="L12" s="36" t="str">
        <f t="shared" ca="1" si="1"/>
        <v/>
      </c>
      <c r="M12" s="36" t="str">
        <f t="shared" ca="1" si="2"/>
        <v/>
      </c>
      <c r="N12" s="36" t="str">
        <f t="shared" ca="1" si="3"/>
        <v/>
      </c>
    </row>
    <row r="13" spans="1:14">
      <c r="A13">
        <f t="shared" si="6"/>
        <v>10</v>
      </c>
      <c r="B13" t="str">
        <f ca="1">IFERROR(VLOOKUP($A13,'vbs,vba'!$G:$H,2,FALSE),"")</f>
        <v>列挙型定義</v>
      </c>
      <c r="C13" t="str">
        <f ca="1">IFERROR(VLOOKUP($A13,python!$H:$I,2,FALSE),"")</f>
        <v>ファイル 隠しファイル化</v>
      </c>
      <c r="D13" t="str">
        <f ca="1">IFERROR(VLOOKUP($A13,bat!$F:$G,2,FALSE),"")</f>
        <v/>
      </c>
      <c r="E13" t="str">
        <f t="shared" ca="1" si="4"/>
        <v>列挙型定義ファイル 隠しファイル化</v>
      </c>
      <c r="F13">
        <f ca="1">IF($E13="","",COUNTIF($E$3:$E13,$E13))</f>
        <v>1</v>
      </c>
      <c r="G13">
        <f ca="1">IF(OR(F13&gt;1,F13=""),"",COUNTIF($F$3:$F13,1))</f>
        <v>10</v>
      </c>
      <c r="H13" t="str">
        <f t="shared" ca="1" si="5"/>
        <v>列挙型定義ファイル 隠しファイル化</v>
      </c>
      <c r="J13">
        <f t="shared" si="7"/>
        <v>10</v>
      </c>
      <c r="K13" t="str">
        <f t="shared" ca="1" si="0"/>
        <v>列挙型定義ファイル 隠しファイル化</v>
      </c>
      <c r="L13" s="36" t="str">
        <f t="shared" ca="1" si="1"/>
        <v/>
      </c>
      <c r="M13" s="36" t="str">
        <f t="shared" ca="1" si="2"/>
        <v/>
      </c>
      <c r="N13" s="36" t="str">
        <f t="shared" ca="1" si="3"/>
        <v/>
      </c>
    </row>
    <row r="14" spans="1:14">
      <c r="A14">
        <f t="shared" si="6"/>
        <v>11</v>
      </c>
      <c r="B14" t="str">
        <f ca="1">IFERROR(VLOOKUP($A14,'vbs,vba'!$G:$H,2,FALSE),"")</f>
        <v>マクロ定義</v>
      </c>
      <c r="C14" t="str">
        <f ca="1">IFERROR(VLOOKUP($A14,python!$H:$I,2,FALSE),"")</f>
        <v>ファイル ファイル名/フォルダ名取得</v>
      </c>
      <c r="D14" t="str">
        <f ca="1">IFERROR(VLOOKUP($A14,bat!$F:$G,2,FALSE),"")</f>
        <v/>
      </c>
      <c r="E14" t="str">
        <f t="shared" ca="1" si="4"/>
        <v>マクロ定義ファイル ファイル名/フォルダ名取得</v>
      </c>
      <c r="F14">
        <f ca="1">IF($E14="","",COUNTIF($E$3:$E14,$E14))</f>
        <v>1</v>
      </c>
      <c r="G14">
        <f ca="1">IF(OR(F14&gt;1,F14=""),"",COUNTIF($F$3:$F14,1))</f>
        <v>11</v>
      </c>
      <c r="H14" t="str">
        <f t="shared" ca="1" si="5"/>
        <v>マクロ定義ファイル ファイル名/フォルダ名取得</v>
      </c>
      <c r="J14">
        <f t="shared" si="7"/>
        <v>11</v>
      </c>
      <c r="K14" t="str">
        <f t="shared" ca="1" si="0"/>
        <v>マクロ定義ファイル ファイル名/フォルダ名取得</v>
      </c>
      <c r="L14" s="36" t="str">
        <f t="shared" ca="1" si="1"/>
        <v/>
      </c>
      <c r="M14" s="36" t="str">
        <f t="shared" ca="1" si="2"/>
        <v/>
      </c>
      <c r="N14" s="36" t="str">
        <f t="shared" ca="1" si="3"/>
        <v/>
      </c>
    </row>
    <row r="15" spans="1:14">
      <c r="A15">
        <f t="shared" si="6"/>
        <v>12</v>
      </c>
      <c r="B15" t="str">
        <f ca="1">IFERROR(VLOOKUP($A15,'vbs,vba'!$G:$H,2,FALSE),"")</f>
        <v>関数定義</v>
      </c>
      <c r="C15" t="str">
        <f ca="1">IFERROR(VLOOKUP($A15,python!$H:$I,2,FALSE),"")</f>
        <v>ファイル 親フォルダパス取得</v>
      </c>
      <c r="D15" t="str">
        <f ca="1">IFERROR(VLOOKUP($A15,bat!$F:$G,2,FALSE),"")</f>
        <v/>
      </c>
      <c r="E15" t="str">
        <f t="shared" ca="1" si="4"/>
        <v>関数定義ファイル 親フォルダパス取得</v>
      </c>
      <c r="F15">
        <f ca="1">IF($E15="","",COUNTIF($E$3:$E15,$E15))</f>
        <v>1</v>
      </c>
      <c r="G15">
        <f ca="1">IF(OR(F15&gt;1,F15=""),"",COUNTIF($F$3:$F15,1))</f>
        <v>12</v>
      </c>
      <c r="H15" t="str">
        <f t="shared" ca="1" si="5"/>
        <v>関数定義ファイル 親フォルダパス取得</v>
      </c>
      <c r="J15">
        <f t="shared" si="7"/>
        <v>12</v>
      </c>
      <c r="K15" t="str">
        <f t="shared" ca="1" si="0"/>
        <v>関数定義ファイル 親フォルダパス取得</v>
      </c>
      <c r="L15" s="36" t="str">
        <f t="shared" ca="1" si="1"/>
        <v/>
      </c>
      <c r="M15" s="36" t="str">
        <f t="shared" ca="1" si="2"/>
        <v/>
      </c>
      <c r="N15" s="36" t="str">
        <f t="shared" ca="1" si="3"/>
        <v/>
      </c>
    </row>
    <row r="16" spans="1:14">
      <c r="A16">
        <f t="shared" si="6"/>
        <v>13</v>
      </c>
      <c r="B16" t="str">
        <f ca="1">IFERROR(VLOOKUP($A16,'vbs,vba'!$G:$H,2,FALSE),"")</f>
        <v>関数呼出</v>
      </c>
      <c r="C16" t="str">
        <f ca="1">IFERROR(VLOOKUP($A16,python!$H:$I,2,FALSE),"")</f>
        <v>ファイル ファイルベース名取得</v>
      </c>
      <c r="D16" t="str">
        <f ca="1">IFERROR(VLOOKUP($A16,bat!$F:$G,2,FALSE),"")</f>
        <v/>
      </c>
      <c r="E16" t="str">
        <f t="shared" ca="1" si="4"/>
        <v>関数呼出ファイル ファイルベース名取得</v>
      </c>
      <c r="F16">
        <f ca="1">IF($E16="","",COUNTIF($E$3:$E16,$E16))</f>
        <v>1</v>
      </c>
      <c r="G16">
        <f ca="1">IF(OR(F16&gt;1,F16=""),"",COUNTIF($F$3:$F16,1))</f>
        <v>13</v>
      </c>
      <c r="H16" t="str">
        <f t="shared" ca="1" si="5"/>
        <v>関数呼出ファイル ファイルベース名取得</v>
      </c>
      <c r="J16">
        <f t="shared" si="7"/>
        <v>13</v>
      </c>
      <c r="K16" t="str">
        <f t="shared" ca="1" si="0"/>
        <v>関数呼出ファイル ファイルベース名取得</v>
      </c>
      <c r="L16" s="36" t="str">
        <f t="shared" ca="1" si="1"/>
        <v/>
      </c>
      <c r="M16" s="36" t="str">
        <f t="shared" ca="1" si="2"/>
        <v/>
      </c>
      <c r="N16" s="36" t="str">
        <f t="shared" ca="1" si="3"/>
        <v/>
      </c>
    </row>
    <row r="17" spans="1:14">
      <c r="A17">
        <f t="shared" si="6"/>
        <v>14</v>
      </c>
      <c r="B17" t="str">
        <f ca="1">IFERROR(VLOOKUP($A17,'vbs,vba'!$G:$H,2,FALSE),"")</f>
        <v>コメント</v>
      </c>
      <c r="C17" t="str">
        <f ca="1">IFERROR(VLOOKUP($A17,python!$H:$I,2,FALSE),"")</f>
        <v>ファイル 拡張子取得</v>
      </c>
      <c r="D17" t="str">
        <f ca="1">IFERROR(VLOOKUP($A17,bat!$F:$G,2,FALSE),"")</f>
        <v/>
      </c>
      <c r="E17" t="str">
        <f t="shared" ca="1" si="4"/>
        <v>コメントファイル 拡張子取得</v>
      </c>
      <c r="F17">
        <f ca="1">IF($E17="","",COUNTIF($E$3:$E17,$E17))</f>
        <v>1</v>
      </c>
      <c r="G17">
        <f ca="1">IF(OR(F17&gt;1,F17=""),"",COUNTIF($F$3:$F17,1))</f>
        <v>14</v>
      </c>
      <c r="H17" t="str">
        <f t="shared" ca="1" si="5"/>
        <v>コメントファイル 拡張子取得</v>
      </c>
      <c r="J17">
        <f t="shared" si="7"/>
        <v>14</v>
      </c>
      <c r="K17" t="str">
        <f t="shared" ca="1" si="0"/>
        <v>コメントファイル 拡張子取得</v>
      </c>
      <c r="L17" s="36" t="str">
        <f t="shared" ca="1" si="1"/>
        <v/>
      </c>
      <c r="M17" s="36" t="str">
        <f t="shared" ca="1" si="2"/>
        <v/>
      </c>
      <c r="N17" s="36" t="str">
        <f t="shared" ca="1" si="3"/>
        <v/>
      </c>
    </row>
    <row r="18" spans="1:14">
      <c r="A18">
        <f t="shared" si="6"/>
        <v>15</v>
      </c>
      <c r="B18" t="str">
        <f ca="1">IFERROR(VLOOKUP($A18,'vbs,vba'!$G:$H,2,FALSE),"")</f>
        <v>分岐 if</v>
      </c>
      <c r="C18" t="str">
        <f ca="1">IFERROR(VLOOKUP($A18,python!$H:$I,2,FALSE),"")</f>
        <v>フォルダ コピー（配下全て）</v>
      </c>
      <c r="D18" t="str">
        <f ca="1">IFERROR(VLOOKUP($A18,bat!$F:$G,2,FALSE),"")</f>
        <v/>
      </c>
      <c r="E18" t="str">
        <f t="shared" ca="1" si="4"/>
        <v>分岐 ifフォルダ コピー（配下全て）</v>
      </c>
      <c r="F18">
        <f ca="1">IF($E18="","",COUNTIF($E$3:$E18,$E18))</f>
        <v>1</v>
      </c>
      <c r="G18">
        <f ca="1">IF(OR(F18&gt;1,F18=""),"",COUNTIF($F$3:$F18,1))</f>
        <v>15</v>
      </c>
      <c r="H18" t="str">
        <f t="shared" ca="1" si="5"/>
        <v>分岐 ifフォルダ コピー（配下全て）</v>
      </c>
      <c r="J18">
        <f t="shared" si="7"/>
        <v>15</v>
      </c>
      <c r="K18" t="str">
        <f t="shared" ca="1" si="0"/>
        <v>分岐 ifフォルダ コピー（配下全て）</v>
      </c>
      <c r="L18" s="36" t="str">
        <f t="shared" ca="1" si="1"/>
        <v/>
      </c>
      <c r="M18" s="36" t="str">
        <f t="shared" ca="1" si="2"/>
        <v/>
      </c>
      <c r="N18" s="36" t="str">
        <f t="shared" ca="1" si="3"/>
        <v/>
      </c>
    </row>
    <row r="19" spans="1:14">
      <c r="A19">
        <f t="shared" si="6"/>
        <v>16</v>
      </c>
      <c r="B19" t="str">
        <f ca="1">IFERROR(VLOOKUP($A19,'vbs,vba'!$G:$H,2,FALSE),"")</f>
        <v>分岐 if（空オブジェクト確認）</v>
      </c>
      <c r="C19" t="str">
        <f ca="1">IFERROR(VLOOKUP($A19,python!$H:$I,2,FALSE),"")</f>
        <v>フォルダ 削除（空ディレクトリのみ）</v>
      </c>
      <c r="D19" t="str">
        <f ca="1">IFERROR(VLOOKUP($A19,bat!$F:$G,2,FALSE),"")</f>
        <v/>
      </c>
      <c r="E19" t="str">
        <f t="shared" ca="1" si="4"/>
        <v>分岐 if（空オブジェクト確認）フォルダ 削除（空ディレクトリのみ）</v>
      </c>
      <c r="F19">
        <f ca="1">IF($E19="","",COUNTIF($E$3:$E19,$E19))</f>
        <v>1</v>
      </c>
      <c r="G19">
        <f ca="1">IF(OR(F19&gt;1,F19=""),"",COUNTIF($F$3:$F19,1))</f>
        <v>16</v>
      </c>
      <c r="H19" t="str">
        <f t="shared" ca="1" si="5"/>
        <v>分岐 if（空オブジェクト確認）フォルダ 削除（空ディレクトリのみ）</v>
      </c>
      <c r="J19">
        <f t="shared" si="7"/>
        <v>16</v>
      </c>
      <c r="K19" t="str">
        <f t="shared" ca="1" si="0"/>
        <v>分岐 if（空オブジェクト確認）フォルダ 削除（空ディレクトリのみ）</v>
      </c>
      <c r="L19" s="36" t="str">
        <f t="shared" ca="1" si="1"/>
        <v/>
      </c>
      <c r="M19" s="36" t="str">
        <f t="shared" ca="1" si="2"/>
        <v/>
      </c>
      <c r="N19" s="36" t="str">
        <f t="shared" ca="1" si="3"/>
        <v/>
      </c>
    </row>
    <row r="20" spans="1:14">
      <c r="A20">
        <f t="shared" si="6"/>
        <v>17</v>
      </c>
      <c r="B20" t="str">
        <f ca="1">IFERROR(VLOOKUP($A20,'vbs,vba'!$G:$H,2,FALSE),"")</f>
        <v>分岐 switch</v>
      </c>
      <c r="C20" t="str">
        <f ca="1">IFERROR(VLOOKUP($A20,python!$H:$I,2,FALSE),"")</f>
        <v>フォルダ 削除（配下全て）</v>
      </c>
      <c r="D20" t="str">
        <f ca="1">IFERROR(VLOOKUP($A20,bat!$F:$G,2,FALSE),"")</f>
        <v/>
      </c>
      <c r="E20" t="str">
        <f t="shared" ca="1" si="4"/>
        <v>分岐 switchフォルダ 削除（配下全て）</v>
      </c>
      <c r="F20">
        <f ca="1">IF($E20="","",COUNTIF($E$3:$E20,$E20))</f>
        <v>1</v>
      </c>
      <c r="G20">
        <f ca="1">IF(OR(F20&gt;1,F20=""),"",COUNTIF($F$3:$F20,1))</f>
        <v>17</v>
      </c>
      <c r="H20" t="str">
        <f t="shared" ca="1" si="5"/>
        <v>分岐 switchフォルダ 削除（配下全て）</v>
      </c>
      <c r="J20">
        <f t="shared" si="7"/>
        <v>17</v>
      </c>
      <c r="K20" t="str">
        <f t="shared" ca="1" si="0"/>
        <v>分岐 switchフォルダ 削除（配下全て）</v>
      </c>
      <c r="L20" s="36" t="str">
        <f t="shared" ca="1" si="1"/>
        <v/>
      </c>
      <c r="M20" s="36" t="str">
        <f t="shared" ca="1" si="2"/>
        <v/>
      </c>
      <c r="N20" s="36" t="str">
        <f t="shared" ca="1" si="3"/>
        <v/>
      </c>
    </row>
    <row r="21" spans="1:14">
      <c r="A21">
        <f t="shared" si="6"/>
        <v>18</v>
      </c>
      <c r="B21" t="str">
        <f ca="1">IFERROR(VLOOKUP($A21,'vbs,vba'!$G:$H,2,FALSE),"")</f>
        <v>繰返し for</v>
      </c>
      <c r="C21" t="str">
        <f ca="1">IFERROR(VLOOKUP($A21,python!$H:$I,2,FALSE),"")</f>
        <v>フォルダ 作成（単層）</v>
      </c>
      <c r="D21" t="str">
        <f ca="1">IFERROR(VLOOKUP($A21,bat!$F:$G,2,FALSE),"")</f>
        <v/>
      </c>
      <c r="E21" t="str">
        <f t="shared" ca="1" si="4"/>
        <v>繰返し forフォルダ 作成（単層）</v>
      </c>
      <c r="F21">
        <f ca="1">IF($E21="","",COUNTIF($E$3:$E21,$E21))</f>
        <v>1</v>
      </c>
      <c r="G21">
        <f ca="1">IF(OR(F21&gt;1,F21=""),"",COUNTIF($F$3:$F21,1))</f>
        <v>18</v>
      </c>
      <c r="H21" t="str">
        <f t="shared" ca="1" si="5"/>
        <v>繰返し forフォルダ 作成（単層）</v>
      </c>
      <c r="J21">
        <f t="shared" si="7"/>
        <v>18</v>
      </c>
      <c r="K21" t="str">
        <f t="shared" ca="1" si="0"/>
        <v>繰返し forフォルダ 作成（単層）</v>
      </c>
      <c r="L21" s="36" t="str">
        <f t="shared" ca="1" si="1"/>
        <v/>
      </c>
      <c r="M21" s="36" t="str">
        <f t="shared" ca="1" si="2"/>
        <v/>
      </c>
      <c r="N21" s="36" t="str">
        <f t="shared" ca="1" si="3"/>
        <v/>
      </c>
    </row>
    <row r="22" spans="1:14">
      <c r="A22">
        <f t="shared" si="6"/>
        <v>19</v>
      </c>
      <c r="B22" t="str">
        <f ca="1">IFERROR(VLOOKUP($A22,'vbs,vba'!$G:$H,2,FALSE),"")</f>
        <v>繰返し for each</v>
      </c>
      <c r="C22" t="str">
        <f ca="1">IFERROR(VLOOKUP($A22,python!$H:$I,2,FALSE),"")</f>
        <v>フォルダ 作成（複層）</v>
      </c>
      <c r="D22" t="str">
        <f ca="1">IFERROR(VLOOKUP($A22,bat!$F:$G,2,FALSE),"")</f>
        <v/>
      </c>
      <c r="E22" t="str">
        <f t="shared" ca="1" si="4"/>
        <v>繰返し for eachフォルダ 作成（複層）</v>
      </c>
      <c r="F22">
        <f ca="1">IF($E22="","",COUNTIF($E$3:$E22,$E22))</f>
        <v>1</v>
      </c>
      <c r="G22">
        <f ca="1">IF(OR(F22&gt;1,F22=""),"",COUNTIF($F$3:$F22,1))</f>
        <v>19</v>
      </c>
      <c r="H22" t="str">
        <f t="shared" ca="1" si="5"/>
        <v>繰返し for eachフォルダ 作成（複層）</v>
      </c>
      <c r="J22">
        <f t="shared" si="7"/>
        <v>19</v>
      </c>
      <c r="K22" t="str">
        <f t="shared" ca="1" si="0"/>
        <v>繰返し for eachフォルダ 作成（複層）</v>
      </c>
      <c r="L22" s="36" t="str">
        <f t="shared" ca="1" si="1"/>
        <v/>
      </c>
      <c r="M22" s="36" t="str">
        <f t="shared" ca="1" si="2"/>
        <v/>
      </c>
      <c r="N22" s="36" t="str">
        <f t="shared" ca="1" si="3"/>
        <v/>
      </c>
    </row>
    <row r="23" spans="1:14">
      <c r="A23">
        <f t="shared" si="6"/>
        <v>20</v>
      </c>
      <c r="B23" t="str">
        <f ca="1">IFERROR(VLOOKUP($A23,'vbs,vba'!$G:$H,2,FALSE),"")</f>
        <v>繰返し while</v>
      </c>
      <c r="C23" t="str">
        <f ca="1">IFERROR(VLOOKUP($A23,python!$H:$I,2,FALSE),"")</f>
        <v>フォルダ 移動/リネーム</v>
      </c>
      <c r="D23" t="str">
        <f ca="1">IFERROR(VLOOKUP($A23,bat!$F:$G,2,FALSE),"")</f>
        <v/>
      </c>
      <c r="E23" t="str">
        <f t="shared" ca="1" si="4"/>
        <v>繰返し whileフォルダ 移動/リネーム</v>
      </c>
      <c r="F23">
        <f ca="1">IF($E23="","",COUNTIF($E$3:$E23,$E23))</f>
        <v>1</v>
      </c>
      <c r="G23">
        <f ca="1">IF(OR(F23&gt;1,F23=""),"",COUNTIF($F$3:$F23,1))</f>
        <v>20</v>
      </c>
      <c r="H23" t="str">
        <f t="shared" ca="1" si="5"/>
        <v>繰返し whileフォルダ 移動/リネーム</v>
      </c>
      <c r="J23">
        <f t="shared" si="7"/>
        <v>20</v>
      </c>
      <c r="K23" t="str">
        <f t="shared" ca="1" si="0"/>
        <v>繰返し whileフォルダ 移動/リネーム</v>
      </c>
      <c r="L23" s="36" t="str">
        <f t="shared" ca="1" si="1"/>
        <v/>
      </c>
      <c r="M23" s="36" t="str">
        <f t="shared" ca="1" si="2"/>
        <v/>
      </c>
      <c r="N23" s="36" t="str">
        <f t="shared" ca="1" si="3"/>
        <v/>
      </c>
    </row>
    <row r="24" spans="1:14">
      <c r="A24">
        <f t="shared" si="6"/>
        <v>21</v>
      </c>
      <c r="B24" t="str">
        <f ca="1">IFERROR(VLOOKUP($A24,'vbs,vba'!$G:$H,2,FALSE),"")</f>
        <v>繰返し do while</v>
      </c>
      <c r="C24" t="str">
        <f ca="1">IFERROR(VLOOKUP($A24,python!$H:$I,2,FALSE),"")</f>
        <v>フォルダ 情報取得</v>
      </c>
      <c r="D24" t="str">
        <f ca="1">IFERROR(VLOOKUP($A24,bat!$F:$G,2,FALSE),"")</f>
        <v/>
      </c>
      <c r="E24" t="str">
        <f t="shared" ca="1" si="4"/>
        <v>繰返し do whileフォルダ 情報取得</v>
      </c>
      <c r="F24">
        <f ca="1">IF($E24="","",COUNTIF($E$3:$E24,$E24))</f>
        <v>1</v>
      </c>
      <c r="G24">
        <f ca="1">IF(OR(F24&gt;1,F24=""),"",COUNTIF($F$3:$F24,1))</f>
        <v>21</v>
      </c>
      <c r="H24" t="str">
        <f t="shared" ca="1" si="5"/>
        <v>繰返し do whileフォルダ 情報取得</v>
      </c>
      <c r="J24">
        <f t="shared" si="7"/>
        <v>21</v>
      </c>
      <c r="K24" t="str">
        <f t="shared" ca="1" si="0"/>
        <v>繰返し do whileフォルダ 情報取得</v>
      </c>
      <c r="L24" s="36" t="str">
        <f t="shared" ca="1" si="1"/>
        <v/>
      </c>
      <c r="M24" s="36" t="str">
        <f t="shared" ca="1" si="2"/>
        <v/>
      </c>
      <c r="N24" s="36" t="str">
        <f t="shared" ca="1" si="3"/>
        <v/>
      </c>
    </row>
    <row r="25" spans="1:14">
      <c r="A25">
        <f t="shared" si="6"/>
        <v>22</v>
      </c>
      <c r="B25" t="str">
        <f ca="1">IFERROR(VLOOKUP($A25,'vbs,vba'!$G:$H,2,FALSE),"")</f>
        <v>繰返し do until</v>
      </c>
      <c r="C25" t="str">
        <f ca="1">IFERROR(VLOOKUP($A25,python!$H:$I,2,FALSE),"")</f>
        <v>フォルダ 存在確認</v>
      </c>
      <c r="D25" t="str">
        <f ca="1">IFERROR(VLOOKUP($A25,bat!$F:$G,2,FALSE),"")</f>
        <v/>
      </c>
      <c r="E25" t="str">
        <f t="shared" ca="1" si="4"/>
        <v>繰返し do untilフォルダ 存在確認</v>
      </c>
      <c r="F25">
        <f ca="1">IF($E25="","",COUNTIF($E$3:$E25,$E25))</f>
        <v>1</v>
      </c>
      <c r="G25">
        <f ca="1">IF(OR(F25&gt;1,F25=""),"",COUNTIF($F$3:$F25,1))</f>
        <v>22</v>
      </c>
      <c r="H25" t="str">
        <f t="shared" ca="1" si="5"/>
        <v>繰返し do untilフォルダ 存在確認</v>
      </c>
      <c r="J25">
        <f t="shared" si="7"/>
        <v>22</v>
      </c>
      <c r="K25" t="str">
        <f t="shared" ca="1" si="0"/>
        <v>繰返し do untilフォルダ 存在確認</v>
      </c>
      <c r="L25" s="36" t="str">
        <f t="shared" ca="1" si="1"/>
        <v/>
      </c>
      <c r="M25" s="36" t="str">
        <f t="shared" ca="1" si="2"/>
        <v/>
      </c>
      <c r="N25" s="36" t="str">
        <f t="shared" ca="1" si="3"/>
        <v/>
      </c>
    </row>
    <row r="26" spans="1:14">
      <c r="A26">
        <f t="shared" si="6"/>
        <v>23</v>
      </c>
      <c r="B26" t="str">
        <f ca="1">IFERROR(VLOOKUP($A26,'vbs,vba'!$G:$H,2,FALSE),"")</f>
        <v>with</v>
      </c>
      <c r="C26" t="str">
        <f ca="1">IFERROR(VLOOKUP($A26,python!$H:$I,2,FALSE),"")</f>
        <v>フォルダ 親フォルダパス取得</v>
      </c>
      <c r="D26" t="str">
        <f ca="1">IFERROR(VLOOKUP($A26,bat!$F:$G,2,FALSE),"")</f>
        <v/>
      </c>
      <c r="E26" t="str">
        <f t="shared" ca="1" si="4"/>
        <v>withフォルダ 親フォルダパス取得</v>
      </c>
      <c r="F26">
        <f ca="1">IF($E26="","",COUNTIF($E$3:$E26,$E26))</f>
        <v>1</v>
      </c>
      <c r="G26">
        <f ca="1">IF(OR(F26&gt;1,F26=""),"",COUNTIF($F$3:$F26,1))</f>
        <v>23</v>
      </c>
      <c r="H26" t="str">
        <f t="shared" ca="1" si="5"/>
        <v>withフォルダ 親フォルダパス取得</v>
      </c>
      <c r="J26">
        <f t="shared" si="7"/>
        <v>23</v>
      </c>
      <c r="K26" t="str">
        <f t="shared" ca="1" si="0"/>
        <v>withフォルダ 親フォルダパス取得</v>
      </c>
      <c r="L26" s="36" t="str">
        <f t="shared" ca="1" si="1"/>
        <v/>
      </c>
      <c r="M26" s="36" t="str">
        <f t="shared" ca="1" si="2"/>
        <v/>
      </c>
      <c r="N26" s="36" t="str">
        <f t="shared" ca="1" si="3"/>
        <v/>
      </c>
    </row>
    <row r="27" spans="1:14">
      <c r="A27">
        <f t="shared" si="6"/>
        <v>24</v>
      </c>
      <c r="B27" t="str">
        <f ca="1">IFERROR(VLOOKUP($A27,'vbs,vba'!$G:$H,2,FALSE),"")</f>
        <v>ブロック脱出（Sub/Function/For/Do）</v>
      </c>
      <c r="C27" t="str">
        <f ca="1">IFERROR(VLOOKUP($A27,python!$H:$I,2,FALSE),"")</f>
        <v>フォルダ 特殊フォルダパス取得</v>
      </c>
      <c r="D27" t="str">
        <f ca="1">IFERROR(VLOOKUP($A27,bat!$F:$G,2,FALSE),"")</f>
        <v/>
      </c>
      <c r="E27" t="str">
        <f t="shared" ca="1" si="4"/>
        <v>ブロック脱出（Sub/Function/For/Do）フォルダ 特殊フォルダパス取得</v>
      </c>
      <c r="F27">
        <f ca="1">IF($E27="","",COUNTIF($E$3:$E27,$E27))</f>
        <v>1</v>
      </c>
      <c r="G27">
        <f ca="1">IF(OR(F27&gt;1,F27=""),"",COUNTIF($F$3:$F27,1))</f>
        <v>24</v>
      </c>
      <c r="H27" t="str">
        <f t="shared" ca="1" si="5"/>
        <v>ブロック脱出（Sub/Function/For/Do）フォルダ 特殊フォルダパス取得</v>
      </c>
      <c r="J27">
        <f t="shared" si="7"/>
        <v>24</v>
      </c>
      <c r="K27" t="str">
        <f t="shared" ca="1" si="0"/>
        <v>ブロック脱出（Sub/Function/For/Do）フォルダ 特殊フォルダパス取得</v>
      </c>
      <c r="L27" s="36" t="str">
        <f t="shared" ca="1" si="1"/>
        <v/>
      </c>
      <c r="M27" s="36" t="str">
        <f t="shared" ca="1" si="2"/>
        <v/>
      </c>
      <c r="N27" s="36" t="str">
        <f t="shared" ca="1" si="3"/>
        <v/>
      </c>
    </row>
    <row r="28" spans="1:14">
      <c r="A28">
        <f t="shared" si="6"/>
        <v>25</v>
      </c>
      <c r="B28" t="str">
        <f ca="1">IFERROR(VLOOKUP($A28,'vbs,vba'!$G:$H,2,FALSE),"")</f>
        <v>テキスト入力(InputBox)</v>
      </c>
      <c r="C28" t="str">
        <f ca="1">IFERROR(VLOOKUP($A28,python!$H:$I,2,FALSE),"")</f>
        <v>フォルダ パーミッション変更</v>
      </c>
      <c r="D28" t="str">
        <f ca="1">IFERROR(VLOOKUP($A28,bat!$F:$G,2,FALSE),"")</f>
        <v/>
      </c>
      <c r="E28" t="str">
        <f t="shared" ca="1" si="4"/>
        <v>テキスト入力(InputBox)フォルダ パーミッション変更</v>
      </c>
      <c r="F28">
        <f ca="1">IF($E28="","",COUNTIF($E$3:$E28,$E28))</f>
        <v>1</v>
      </c>
      <c r="G28">
        <f ca="1">IF(OR(F28&gt;1,F28=""),"",COUNTIF($F$3:$F28,1))</f>
        <v>25</v>
      </c>
      <c r="H28" t="str">
        <f t="shared" ca="1" si="5"/>
        <v>テキスト入力(InputBox)フォルダ パーミッション変更</v>
      </c>
      <c r="J28">
        <f t="shared" si="7"/>
        <v>25</v>
      </c>
      <c r="K28" t="str">
        <f t="shared" ca="1" si="0"/>
        <v>テキスト入力(InputBox)フォルダ パーミッション変更</v>
      </c>
      <c r="L28" s="36" t="str">
        <f t="shared" ca="1" si="1"/>
        <v/>
      </c>
      <c r="M28" s="36" t="str">
        <f t="shared" ca="1" si="2"/>
        <v/>
      </c>
      <c r="N28" s="36" t="str">
        <f t="shared" ca="1" si="3"/>
        <v/>
      </c>
    </row>
    <row r="29" spans="1:14">
      <c r="A29">
        <f t="shared" si="6"/>
        <v>26</v>
      </c>
      <c r="B29" t="str">
        <f ca="1">IFERROR(VLOOKUP($A29,'vbs,vba'!$G:$H,2,FALSE),"")</f>
        <v>テキスト入力(InputBox)時のキャンセル判定</v>
      </c>
      <c r="C29" t="str">
        <f ca="1">IFERROR(VLOOKUP($A29,python!$H:$I,2,FALSE),"")</f>
        <v>フォルダ パーミッション確認</v>
      </c>
      <c r="D29" t="str">
        <f ca="1">IFERROR(VLOOKUP($A29,bat!$F:$G,2,FALSE),"")</f>
        <v/>
      </c>
      <c r="E29" t="str">
        <f t="shared" ca="1" si="4"/>
        <v>テキスト入力(InputBox)時のキャンセル判定フォルダ パーミッション確認</v>
      </c>
      <c r="F29">
        <f ca="1">IF($E29="","",COUNTIF($E$3:$E29,$E29))</f>
        <v>1</v>
      </c>
      <c r="G29">
        <f ca="1">IF(OR(F29&gt;1,F29=""),"",COUNTIF($F$3:$F29,1))</f>
        <v>26</v>
      </c>
      <c r="H29" t="str">
        <f t="shared" ca="1" si="5"/>
        <v>テキスト入力(InputBox)時のキャンセル判定フォルダ パーミッション確認</v>
      </c>
      <c r="J29">
        <f t="shared" si="7"/>
        <v>26</v>
      </c>
      <c r="K29" t="str">
        <f t="shared" ca="1" si="0"/>
        <v>テキスト入力(InputBox)時のキャンセル判定フォルダ パーミッション確認</v>
      </c>
      <c r="L29" s="36" t="str">
        <f t="shared" ca="1" si="1"/>
        <v/>
      </c>
      <c r="M29" s="36" t="str">
        <f t="shared" ca="1" si="2"/>
        <v/>
      </c>
      <c r="N29" s="36" t="str">
        <f t="shared" ca="1" si="3"/>
        <v/>
      </c>
    </row>
    <row r="30" spans="1:14">
      <c r="A30">
        <f t="shared" si="6"/>
        <v>27</v>
      </c>
      <c r="B30" t="str">
        <f ca="1">IFERROR(VLOOKUP($A30,'vbs,vba'!$G:$H,2,FALSE),"")</f>
        <v>メッセージ出力(MsgBox)</v>
      </c>
      <c r="C30" t="str">
        <f ca="1">IFERROR(VLOOKUP($A30,python!$H:$I,2,FALSE),"")</f>
        <v>ファイル 相対→絶対パス変換</v>
      </c>
      <c r="D30" t="str">
        <f ca="1">IFERROR(VLOOKUP($A30,bat!$F:$G,2,FALSE),"")</f>
        <v/>
      </c>
      <c r="E30" t="str">
        <f t="shared" ca="1" si="4"/>
        <v>メッセージ出力(MsgBox)ファイル 相対→絶対パス変換</v>
      </c>
      <c r="F30">
        <f ca="1">IF($E30="","",COUNTIF($E$3:$E30,$E30))</f>
        <v>1</v>
      </c>
      <c r="G30">
        <f ca="1">IF(OR(F30&gt;1,F30=""),"",COUNTIF($F$3:$F30,1))</f>
        <v>27</v>
      </c>
      <c r="H30" t="str">
        <f t="shared" ca="1" si="5"/>
        <v>メッセージ出力(MsgBox)ファイル 相対→絶対パス変換</v>
      </c>
      <c r="J30">
        <f t="shared" si="7"/>
        <v>27</v>
      </c>
      <c r="K30" t="str">
        <f t="shared" ca="1" si="0"/>
        <v>メッセージ出力(MsgBox)ファイル 相対→絶対パス変換</v>
      </c>
      <c r="L30" s="36" t="str">
        <f t="shared" ca="1" si="1"/>
        <v/>
      </c>
      <c r="M30" s="36" t="str">
        <f t="shared" ca="1" si="2"/>
        <v/>
      </c>
      <c r="N30" s="36" t="str">
        <f t="shared" ca="1" si="3"/>
        <v/>
      </c>
    </row>
    <row r="31" spans="1:14">
      <c r="A31">
        <f t="shared" si="6"/>
        <v>28</v>
      </c>
      <c r="B31" t="str">
        <f ca="1">IFERROR(VLOOKUP($A31,'vbs,vba'!$G:$H,2,FALSE),"")</f>
        <v>メッセージ出力(WScript.Echo)</v>
      </c>
      <c r="C31" t="str">
        <f ca="1">IFERROR(VLOOKUP($A31,python!$H:$I,2,FALSE),"")</f>
        <v>ファイル 絶対→相対パス変換</v>
      </c>
      <c r="D31" t="str">
        <f ca="1">IFERROR(VLOOKUP($A31,bat!$F:$G,2,FALSE),"")</f>
        <v/>
      </c>
      <c r="E31" t="str">
        <f t="shared" ca="1" si="4"/>
        <v>メッセージ出力(WScript.Echo)ファイル 絶対→相対パス変換</v>
      </c>
      <c r="F31">
        <f ca="1">IF($E31="","",COUNTIF($E$3:$E31,$E31))</f>
        <v>1</v>
      </c>
      <c r="G31">
        <f ca="1">IF(OR(F31&gt;1,F31=""),"",COUNTIF($F$3:$F31,1))</f>
        <v>28</v>
      </c>
      <c r="H31" t="str">
        <f t="shared" ca="1" si="5"/>
        <v>メッセージ出力(WScript.Echo)ファイル 絶対→相対パス変換</v>
      </c>
      <c r="J31">
        <f t="shared" si="7"/>
        <v>28</v>
      </c>
      <c r="K31" t="str">
        <f t="shared" ca="1" si="0"/>
        <v>メッセージ出力(WScript.Echo)ファイル 絶対→相対パス変換</v>
      </c>
      <c r="L31" s="36" t="str">
        <f t="shared" ca="1" si="1"/>
        <v/>
      </c>
      <c r="M31" s="36" t="str">
        <f t="shared" ca="1" si="2"/>
        <v/>
      </c>
      <c r="N31" s="36" t="str">
        <f t="shared" ca="1" si="3"/>
        <v/>
      </c>
    </row>
    <row r="32" spans="1:14">
      <c r="A32">
        <f t="shared" si="6"/>
        <v>29</v>
      </c>
      <c r="B32" t="str">
        <f ca="1">IFERROR(VLOOKUP($A32,'vbs,vba'!$G:$H,2,FALSE),"")</f>
        <v>メッセージ出力(Wscript.StdOut.WriteLine)</v>
      </c>
      <c r="C32" t="str">
        <f ca="1">IFERROR(VLOOKUP($A32,python!$H:$I,2,FALSE),"")</f>
        <v>ファイル/ディレクトリ判別</v>
      </c>
      <c r="D32" t="str">
        <f ca="1">IFERROR(VLOOKUP($A32,bat!$F:$G,2,FALSE),"")</f>
        <v/>
      </c>
      <c r="E32" t="str">
        <f t="shared" ca="1" si="4"/>
        <v>メッセージ出力(Wscript.StdOut.WriteLine)ファイル/ディレクトリ判別</v>
      </c>
      <c r="F32">
        <f ca="1">IF($E32="","",COUNTIF($E$3:$E32,$E32))</f>
        <v>1</v>
      </c>
      <c r="G32">
        <f ca="1">IF(OR(F32&gt;1,F32=""),"",COUNTIF($F$3:$F32,1))</f>
        <v>29</v>
      </c>
      <c r="H32" t="str">
        <f t="shared" ca="1" si="5"/>
        <v>メッセージ出力(Wscript.StdOut.WriteLine)ファイル/ディレクトリ判別</v>
      </c>
      <c r="J32">
        <f t="shared" si="7"/>
        <v>29</v>
      </c>
      <c r="K32" t="str">
        <f t="shared" ca="1" si="0"/>
        <v>メッセージ出力(Wscript.StdOut.WriteLine)ファイル/ディレクトリ判別</v>
      </c>
      <c r="L32" s="36" t="str">
        <f t="shared" ca="1" si="1"/>
        <v/>
      </c>
      <c r="M32" s="36" t="str">
        <f t="shared" ca="1" si="2"/>
        <v/>
      </c>
      <c r="N32" s="36" t="str">
        <f t="shared" ca="1" si="3"/>
        <v/>
      </c>
    </row>
    <row r="33" spans="1:14">
      <c r="A33">
        <f t="shared" si="6"/>
        <v>30</v>
      </c>
      <c r="B33" t="str">
        <f ca="1">IFERROR(VLOOKUP($A33,'vbs,vba'!$G:$H,2,FALSE),"")</f>
        <v>処理継続チェック＆中断処理</v>
      </c>
      <c r="C33" t="str">
        <f ca="1">IFERROR(VLOOKUP($A33,python!$H:$I,2,FALSE),"")</f>
        <v>実行スクリプト ファイル絶対パス</v>
      </c>
      <c r="D33" t="str">
        <f ca="1">IFERROR(VLOOKUP($A33,bat!$F:$G,2,FALSE),"")</f>
        <v/>
      </c>
      <c r="E33" t="str">
        <f t="shared" ca="1" si="4"/>
        <v>処理継続チェック＆中断処理実行スクリプト ファイル絶対パス</v>
      </c>
      <c r="F33">
        <f ca="1">IF($E33="","",COUNTIF($E$3:$E33,$E33))</f>
        <v>1</v>
      </c>
      <c r="G33">
        <f ca="1">IF(OR(F33&gt;1,F33=""),"",COUNTIF($F$3:$F33,1))</f>
        <v>30</v>
      </c>
      <c r="H33" t="str">
        <f t="shared" ca="1" si="5"/>
        <v>処理継続チェック＆中断処理実行スクリプト ファイル絶対パス</v>
      </c>
      <c r="J33">
        <f t="shared" si="7"/>
        <v>30</v>
      </c>
      <c r="K33" t="str">
        <f t="shared" ca="1" si="0"/>
        <v>処理継続チェック＆中断処理実行スクリプト ファイル絶対パス</v>
      </c>
      <c r="L33" s="36" t="str">
        <f t="shared" ca="1" si="1"/>
        <v/>
      </c>
      <c r="M33" s="36" t="str">
        <f t="shared" ca="1" si="2"/>
        <v/>
      </c>
      <c r="N33" s="36" t="str">
        <f t="shared" ca="1" si="3"/>
        <v/>
      </c>
    </row>
    <row r="34" spans="1:14">
      <c r="A34">
        <f t="shared" si="6"/>
        <v>31</v>
      </c>
      <c r="B34" t="str">
        <f ca="1">IFERROR(VLOOKUP($A34,'vbs,vba'!$G:$H,2,FALSE),"")</f>
        <v>処理継続チェック(Debug.Assert)</v>
      </c>
      <c r="C34" t="str">
        <f ca="1">IFERROR(VLOOKUP($A34,python!$H:$I,2,FALSE),"")</f>
        <v>実行スクリプト ファイル名</v>
      </c>
      <c r="D34" t="str">
        <f ca="1">IFERROR(VLOOKUP($A34,bat!$F:$G,2,FALSE),"")</f>
        <v/>
      </c>
      <c r="E34" t="str">
        <f t="shared" ca="1" si="4"/>
        <v>処理継続チェック(Debug.Assert)実行スクリプト ファイル名</v>
      </c>
      <c r="F34">
        <f ca="1">IF($E34="","",COUNTIF($E$3:$E34,$E34))</f>
        <v>1</v>
      </c>
      <c r="G34">
        <f ca="1">IF(OR(F34&gt;1,F34=""),"",COUNTIF($F$3:$F34,1))</f>
        <v>31</v>
      </c>
      <c r="H34" t="str">
        <f t="shared" ca="1" si="5"/>
        <v>処理継続チェック(Debug.Assert)実行スクリプト ファイル名</v>
      </c>
      <c r="J34">
        <f t="shared" si="7"/>
        <v>31</v>
      </c>
      <c r="K34" t="str">
        <f t="shared" ca="1" si="0"/>
        <v>処理継続チェック(Debug.Assert)実行スクリプト ファイル名</v>
      </c>
      <c r="L34" s="36" t="str">
        <f t="shared" ca="1" si="1"/>
        <v/>
      </c>
      <c r="M34" s="36" t="str">
        <f t="shared" ca="1" si="2"/>
        <v/>
      </c>
      <c r="N34" s="36" t="str">
        <f t="shared" ca="1" si="3"/>
        <v/>
      </c>
    </row>
    <row r="35" spans="1:14">
      <c r="A35">
        <f t="shared" si="6"/>
        <v>32</v>
      </c>
      <c r="B35" t="str">
        <f ca="1">IFERROR(VLOOKUP($A35,'vbs,vba'!$G:$H,2,FALSE),"")</f>
        <v>クラスインスタンス生成</v>
      </c>
      <c r="C35" t="str">
        <f ca="1">IFERROR(VLOOKUP($A35,python!$H:$I,2,FALSE),"")</f>
        <v>実行スクリプト ファイルパス①</v>
      </c>
      <c r="D35" t="str">
        <f ca="1">IFERROR(VLOOKUP($A35,bat!$F:$G,2,FALSE),"")</f>
        <v/>
      </c>
      <c r="E35" t="str">
        <f t="shared" ca="1" si="4"/>
        <v>クラスインスタンス生成実行スクリプト ファイルパス①</v>
      </c>
      <c r="F35">
        <f ca="1">IF($E35="","",COUNTIF($E$3:$E35,$E35))</f>
        <v>1</v>
      </c>
      <c r="G35">
        <f ca="1">IF(OR(F35&gt;1,F35=""),"",COUNTIF($F$3:$F35,1))</f>
        <v>32</v>
      </c>
      <c r="H35" t="str">
        <f t="shared" ca="1" si="5"/>
        <v>クラスインスタンス生成実行スクリプト ファイルパス①</v>
      </c>
      <c r="J35">
        <f t="shared" si="7"/>
        <v>32</v>
      </c>
      <c r="K35" t="str">
        <f t="shared" ca="1" si="0"/>
        <v>クラスインスタンス生成実行スクリプト ファイルパス①</v>
      </c>
      <c r="L35" s="36" t="str">
        <f t="shared" ca="1" si="1"/>
        <v/>
      </c>
      <c r="M35" s="36" t="str">
        <f t="shared" ca="1" si="2"/>
        <v/>
      </c>
      <c r="N35" s="36" t="str">
        <f t="shared" ca="1" si="3"/>
        <v/>
      </c>
    </row>
    <row r="36" spans="1:14">
      <c r="A36">
        <f t="shared" si="6"/>
        <v>33</v>
      </c>
      <c r="B36" t="str">
        <f ca="1">IFERROR(VLOOKUP($A36,'vbs,vba'!$G:$H,2,FALSE),"")</f>
        <v>クラスインスタンス破棄</v>
      </c>
      <c r="C36" t="str">
        <f ca="1">IFERROR(VLOOKUP($A36,python!$H:$I,2,FALSE),"")</f>
        <v>実行スクリプト ファイルパス②</v>
      </c>
      <c r="D36" t="str">
        <f ca="1">IFERROR(VLOOKUP($A36,bat!$F:$G,2,FALSE),"")</f>
        <v/>
      </c>
      <c r="E36" t="str">
        <f t="shared" ca="1" si="4"/>
        <v>クラスインスタンス破棄実行スクリプト ファイルパス②</v>
      </c>
      <c r="F36">
        <f ca="1">IF($E36="","",COUNTIF($E$3:$E36,$E36))</f>
        <v>1</v>
      </c>
      <c r="G36">
        <f ca="1">IF(OR(F36&gt;1,F36=""),"",COUNTIF($F$3:$F36,1))</f>
        <v>33</v>
      </c>
      <c r="H36" t="str">
        <f t="shared" ca="1" si="5"/>
        <v>クラスインスタンス破棄実行スクリプト ファイルパス②</v>
      </c>
      <c r="J36">
        <f t="shared" si="7"/>
        <v>33</v>
      </c>
      <c r="K36" t="str">
        <f t="shared" ca="1" si="0"/>
        <v>クラスインスタンス破棄実行スクリプト ファイルパス②</v>
      </c>
      <c r="L36" s="36" t="str">
        <f t="shared" ca="1" si="1"/>
        <v/>
      </c>
      <c r="M36" s="36" t="str">
        <f t="shared" ca="1" si="2"/>
        <v/>
      </c>
      <c r="N36" s="36" t="str">
        <f t="shared" ca="1" si="3"/>
        <v/>
      </c>
    </row>
    <row r="37" spans="1:14">
      <c r="A37">
        <f t="shared" si="6"/>
        <v>34</v>
      </c>
      <c r="B37" t="str">
        <f ca="1">IFERROR(VLOOKUP($A37,'vbs,vba'!$G:$H,2,FALSE),"")</f>
        <v>連続コマンド実行</v>
      </c>
      <c r="C37" t="str">
        <f ca="1">IFERROR(VLOOKUP($A37,python!$H:$I,2,FALSE),"")</f>
        <v>実行スクリプト ファイルベース名①</v>
      </c>
      <c r="D37" t="str">
        <f ca="1">IFERROR(VLOOKUP($A37,bat!$F:$G,2,FALSE),"")</f>
        <v/>
      </c>
      <c r="E37" t="str">
        <f t="shared" ca="1" si="4"/>
        <v>連続コマンド実行実行スクリプト ファイルベース名①</v>
      </c>
      <c r="F37">
        <f ca="1">IF($E37="","",COUNTIF($E$3:$E37,$E37))</f>
        <v>1</v>
      </c>
      <c r="G37">
        <f ca="1">IF(OR(F37&gt;1,F37=""),"",COUNTIF($F$3:$F37,1))</f>
        <v>34</v>
      </c>
      <c r="H37" t="str">
        <f t="shared" ca="1" si="5"/>
        <v>連続コマンド実行実行スクリプト ファイルベース名①</v>
      </c>
      <c r="J37">
        <f t="shared" si="7"/>
        <v>34</v>
      </c>
      <c r="K37" t="str">
        <f t="shared" ca="1" si="0"/>
        <v>連続コマンド実行実行スクリプト ファイルベース名①</v>
      </c>
      <c r="L37" s="36" t="str">
        <f t="shared" ca="1" si="1"/>
        <v/>
      </c>
      <c r="M37" s="36" t="str">
        <f t="shared" ca="1" si="2"/>
        <v/>
      </c>
      <c r="N37" s="36" t="str">
        <f t="shared" ca="1" si="3"/>
        <v/>
      </c>
    </row>
    <row r="38" spans="1:14">
      <c r="A38">
        <f t="shared" si="6"/>
        <v>35</v>
      </c>
      <c r="B38" t="str">
        <f ca="1">IFERROR(VLOOKUP($A38,'vbs,vba'!$G:$H,2,FALSE),"")</f>
        <v>一時停止</v>
      </c>
      <c r="C38" t="str">
        <f ca="1">IFERROR(VLOOKUP($A38,python!$H:$I,2,FALSE),"")</f>
        <v>実行スクリプト フォルダパス</v>
      </c>
      <c r="D38" t="str">
        <f ca="1">IFERROR(VLOOKUP($A38,bat!$F:$G,2,FALSE),"")</f>
        <v/>
      </c>
      <c r="E38" t="str">
        <f t="shared" ca="1" si="4"/>
        <v>一時停止実行スクリプト フォルダパス</v>
      </c>
      <c r="F38">
        <f ca="1">IF($E38="","",COUNTIF($E$3:$E38,$E38))</f>
        <v>1</v>
      </c>
      <c r="G38">
        <f ca="1">IF(OR(F38&gt;1,F38=""),"",COUNTIF($F$3:$F38,1))</f>
        <v>35</v>
      </c>
      <c r="H38" t="str">
        <f t="shared" ca="1" si="5"/>
        <v>一時停止実行スクリプト フォルダパス</v>
      </c>
      <c r="J38">
        <f t="shared" si="7"/>
        <v>35</v>
      </c>
      <c r="K38" t="str">
        <f t="shared" ca="1" si="0"/>
        <v>一時停止実行スクリプト フォルダパス</v>
      </c>
      <c r="L38" s="36" t="str">
        <f t="shared" ca="1" si="1"/>
        <v/>
      </c>
      <c r="M38" s="36" t="str">
        <f t="shared" ca="1" si="2"/>
        <v/>
      </c>
      <c r="N38" s="36" t="str">
        <f t="shared" ca="1" si="3"/>
        <v/>
      </c>
    </row>
    <row r="39" spans="1:14">
      <c r="A39">
        <f t="shared" si="6"/>
        <v>36</v>
      </c>
      <c r="B39" t="str">
        <f ca="1">IFERROR(VLOOKUP($A39,'vbs,vba'!$G:$H,2,FALSE),"")</f>
        <v>プログラム終了</v>
      </c>
      <c r="C39" t="str">
        <f ca="1">IFERROR(VLOOKUP($A39,python!$H:$I,2,FALSE),"")</f>
        <v>プログラム終了</v>
      </c>
      <c r="D39" t="str">
        <f ca="1">IFERROR(VLOOKUP($A39,bat!$F:$G,2,FALSE),"")</f>
        <v/>
      </c>
      <c r="E39" t="str">
        <f t="shared" ca="1" si="4"/>
        <v>プログラム終了プログラム終了</v>
      </c>
      <c r="F39">
        <f ca="1">IF($E39="","",COUNTIF($E$3:$E39,$E39))</f>
        <v>1</v>
      </c>
      <c r="G39">
        <f ca="1">IF(OR(F39&gt;1,F39=""),"",COUNTIF($F$3:$F39,1))</f>
        <v>36</v>
      </c>
      <c r="H39" t="str">
        <f t="shared" ca="1" si="5"/>
        <v>プログラム終了プログラム終了</v>
      </c>
      <c r="J39">
        <f t="shared" si="7"/>
        <v>36</v>
      </c>
      <c r="K39" t="str">
        <f t="shared" ca="1" si="0"/>
        <v>プログラム終了プログラム終了</v>
      </c>
      <c r="L39" s="36" t="str">
        <f t="shared" ca="1" si="1"/>
        <v/>
      </c>
      <c r="M39" s="36" t="str">
        <f t="shared" ca="1" si="2"/>
        <v/>
      </c>
      <c r="N39" s="36" t="str">
        <f t="shared" ca="1" si="3"/>
        <v/>
      </c>
    </row>
    <row r="40" spans="1:14">
      <c r="A40">
        <f t="shared" si="6"/>
        <v>37</v>
      </c>
      <c r="B40" t="str">
        <f ca="1">IFERROR(VLOOKUP($A40,'vbs,vba'!$G:$H,2,FALSE),"")</f>
        <v>スクリプト引数 取得</v>
      </c>
      <c r="C40" t="str">
        <f ca="1">IFERROR(VLOOKUP($A40,python!$H:$I,2,FALSE),"")</f>
        <v>スクリプト引数 取得</v>
      </c>
      <c r="D40" t="str">
        <f ca="1">IFERROR(VLOOKUP($A40,bat!$F:$G,2,FALSE),"")</f>
        <v/>
      </c>
      <c r="E40" t="str">
        <f t="shared" ca="1" si="4"/>
        <v>スクリプト引数 取得スクリプト引数 取得</v>
      </c>
      <c r="F40">
        <f ca="1">IF($E40="","",COUNTIF($E$3:$E40,$E40))</f>
        <v>1</v>
      </c>
      <c r="G40">
        <f ca="1">IF(OR(F40&gt;1,F40=""),"",COUNTIF($F$3:$F40,1))</f>
        <v>37</v>
      </c>
      <c r="H40" t="str">
        <f t="shared" ca="1" si="5"/>
        <v>スクリプト引数 取得スクリプト引数 取得</v>
      </c>
      <c r="J40">
        <f t="shared" si="7"/>
        <v>37</v>
      </c>
      <c r="K40" t="str">
        <f t="shared" ca="1" si="0"/>
        <v>スクリプト引数 取得スクリプト引数 取得</v>
      </c>
      <c r="L40" s="36" t="str">
        <f t="shared" ca="1" si="1"/>
        <v/>
      </c>
      <c r="M40" s="36" t="str">
        <f t="shared" ca="1" si="2"/>
        <v/>
      </c>
      <c r="N40" s="36" t="str">
        <f t="shared" ca="1" si="3"/>
        <v/>
      </c>
    </row>
    <row r="41" spans="1:14">
      <c r="A41">
        <f t="shared" si="6"/>
        <v>38</v>
      </c>
      <c r="B41" t="str">
        <f ca="1">IFERROR(VLOOKUP($A41,'vbs,vba'!$G:$H,2,FALSE),"")</f>
        <v>スクリプト引数の数 取得</v>
      </c>
      <c r="C41" t="str">
        <f ca="1">IFERROR(VLOOKUP($A41,python!$H:$I,2,FALSE),"")</f>
        <v>スクリプト引数の数 取得</v>
      </c>
      <c r="D41" t="str">
        <f ca="1">IFERROR(VLOOKUP($A41,bat!$F:$G,2,FALSE),"")</f>
        <v/>
      </c>
      <c r="E41" t="str">
        <f t="shared" ca="1" si="4"/>
        <v>スクリプト引数の数 取得スクリプト引数の数 取得</v>
      </c>
      <c r="F41">
        <f ca="1">IF($E41="","",COUNTIF($E$3:$E41,$E41))</f>
        <v>1</v>
      </c>
      <c r="G41">
        <f ca="1">IF(OR(F41&gt;1,F41=""),"",COUNTIF($F$3:$F41,1))</f>
        <v>38</v>
      </c>
      <c r="H41" t="str">
        <f t="shared" ca="1" si="5"/>
        <v>スクリプト引数の数 取得スクリプト引数の数 取得</v>
      </c>
      <c r="J41">
        <f t="shared" si="7"/>
        <v>38</v>
      </c>
      <c r="K41" t="str">
        <f t="shared" ca="1" si="0"/>
        <v>スクリプト引数の数 取得スクリプト引数の数 取得</v>
      </c>
      <c r="L41" s="36" t="str">
        <f t="shared" ca="1" si="1"/>
        <v/>
      </c>
      <c r="M41" s="36" t="str">
        <f t="shared" ca="1" si="2"/>
        <v/>
      </c>
      <c r="N41" s="36" t="str">
        <f t="shared" ca="1" si="3"/>
        <v/>
      </c>
    </row>
    <row r="42" spans="1:14">
      <c r="A42">
        <f t="shared" si="6"/>
        <v>39</v>
      </c>
      <c r="B42" t="str">
        <f ca="1">IFERROR(VLOOKUP($A42,'vbs,vba'!$G:$H,2,FALSE),"")</f>
        <v>置換</v>
      </c>
      <c r="C42" t="str">
        <f ca="1">IFERROR(VLOOKUP($A42,python!$H:$I,2,FALSE),"")</f>
        <v>ユーザフォルダパス</v>
      </c>
      <c r="D42" t="str">
        <f ca="1">IFERROR(VLOOKUP($A42,bat!$F:$G,2,FALSE),"")</f>
        <v/>
      </c>
      <c r="E42" t="str">
        <f t="shared" ca="1" si="4"/>
        <v>置換ユーザフォルダパス</v>
      </c>
      <c r="F42">
        <f ca="1">IF($E42="","",COUNTIF($E$3:$E42,$E42))</f>
        <v>1</v>
      </c>
      <c r="G42">
        <f ca="1">IF(OR(F42&gt;1,F42=""),"",COUNTIF($F$3:$F42,1))</f>
        <v>39</v>
      </c>
      <c r="H42" t="str">
        <f t="shared" ca="1" si="5"/>
        <v>置換ユーザフォルダパス</v>
      </c>
      <c r="J42">
        <f t="shared" si="7"/>
        <v>39</v>
      </c>
      <c r="K42" t="str">
        <f t="shared" ca="1" si="0"/>
        <v>置換ユーザフォルダパス</v>
      </c>
      <c r="L42" s="36" t="str">
        <f t="shared" ca="1" si="1"/>
        <v/>
      </c>
      <c r="M42" s="36" t="str">
        <f t="shared" ca="1" si="2"/>
        <v/>
      </c>
      <c r="N42" s="36" t="str">
        <f t="shared" ca="1" si="3"/>
        <v/>
      </c>
    </row>
    <row r="43" spans="1:14">
      <c r="A43">
        <f t="shared" si="6"/>
        <v>40</v>
      </c>
      <c r="B43" t="str">
        <f ca="1">IFERROR(VLOOKUP($A43,'vbs,vba'!$G:$H,2,FALSE),"")</f>
        <v>文字列検索（前方）</v>
      </c>
      <c r="C43" t="str">
        <f ca="1">IFERROR(VLOOKUP($A43,python!$H:$I,2,FALSE),"")</f>
        <v>フォルダ内ファイルリスト取得</v>
      </c>
      <c r="D43" t="str">
        <f ca="1">IFERROR(VLOOKUP($A43,bat!$F:$G,2,FALSE),"")</f>
        <v/>
      </c>
      <c r="E43" t="str">
        <f t="shared" ca="1" si="4"/>
        <v>文字列検索（前方）フォルダ内ファイルリスト取得</v>
      </c>
      <c r="F43">
        <f ca="1">IF($E43="","",COUNTIF($E$3:$E43,$E43))</f>
        <v>1</v>
      </c>
      <c r="G43">
        <f ca="1">IF(OR(F43&gt;1,F43=""),"",COUNTIF($F$3:$F43,1))</f>
        <v>40</v>
      </c>
      <c r="H43" t="str">
        <f t="shared" ca="1" si="5"/>
        <v>文字列検索（前方）フォルダ内ファイルリスト取得</v>
      </c>
      <c r="J43">
        <f t="shared" si="7"/>
        <v>40</v>
      </c>
      <c r="K43" t="str">
        <f t="shared" ca="1" si="0"/>
        <v>文字列検索（前方）フォルダ内ファイルリスト取得</v>
      </c>
      <c r="L43" s="36" t="str">
        <f t="shared" ca="1" si="1"/>
        <v/>
      </c>
      <c r="M43" s="36" t="str">
        <f t="shared" ca="1" si="2"/>
        <v/>
      </c>
      <c r="N43" s="36" t="str">
        <f t="shared" ca="1" si="3"/>
        <v/>
      </c>
    </row>
    <row r="44" spans="1:14">
      <c r="A44">
        <f t="shared" si="6"/>
        <v>41</v>
      </c>
      <c r="B44" t="str">
        <f ca="1">IFERROR(VLOOKUP($A44,'vbs,vba'!$G:$H,2,FALSE),"")</f>
        <v>文字列検索（後方）</v>
      </c>
      <c r="C44" t="str">
        <f ca="1">IFERROR(VLOOKUP($A44,python!$H:$I,2,FALSE),"")</f>
        <v>フォルダ配下ファイル/フォルダリスト取得</v>
      </c>
      <c r="D44" t="str">
        <f ca="1">IFERROR(VLOOKUP($A44,bat!$F:$G,2,FALSE),"")</f>
        <v/>
      </c>
      <c r="E44" t="str">
        <f t="shared" ca="1" si="4"/>
        <v>文字列検索（後方）フォルダ配下ファイル/フォルダリスト取得</v>
      </c>
      <c r="F44">
        <f ca="1">IF($E44="","",COUNTIF($E$3:$E44,$E44))</f>
        <v>1</v>
      </c>
      <c r="G44">
        <f ca="1">IF(OR(F44&gt;1,F44=""),"",COUNTIF($F$3:$F44,1))</f>
        <v>41</v>
      </c>
      <c r="H44" t="str">
        <f t="shared" ca="1" si="5"/>
        <v>文字列検索（後方）フォルダ配下ファイル/フォルダリスト取得</v>
      </c>
      <c r="J44">
        <f t="shared" si="7"/>
        <v>41</v>
      </c>
      <c r="K44" t="str">
        <f t="shared" ca="1" si="0"/>
        <v>文字列検索（後方）フォルダ配下ファイル/フォルダリスト取得</v>
      </c>
      <c r="L44" s="36" t="str">
        <f t="shared" ca="1" si="1"/>
        <v/>
      </c>
      <c r="M44" s="36" t="str">
        <f t="shared" ca="1" si="2"/>
        <v/>
      </c>
      <c r="N44" s="36" t="str">
        <f t="shared" ca="1" si="3"/>
        <v/>
      </c>
    </row>
    <row r="45" spans="1:14">
      <c r="A45">
        <f t="shared" si="6"/>
        <v>42</v>
      </c>
      <c r="B45" t="str">
        <f ca="1">IFERROR(VLOOKUP($A45,'vbs,vba'!$G:$H,2,FALSE),"")</f>
        <v>文字列 長さ（文字数）</v>
      </c>
      <c r="C45" t="str">
        <f ca="1">IFERROR(VLOOKUP($A45,python!$H:$I,2,FALSE),"")</f>
        <v>メインプログラム実行時にのみ処理実行</v>
      </c>
      <c r="D45" t="str">
        <f ca="1">IFERROR(VLOOKUP($A45,bat!$F:$G,2,FALSE),"")</f>
        <v/>
      </c>
      <c r="E45" t="str">
        <f t="shared" ca="1" si="4"/>
        <v>文字列 長さ（文字数）メインプログラム実行時にのみ処理実行</v>
      </c>
      <c r="F45">
        <f ca="1">IF($E45="","",COUNTIF($E$3:$E45,$E45))</f>
        <v>1</v>
      </c>
      <c r="G45">
        <f ca="1">IF(OR(F45&gt;1,F45=""),"",COUNTIF($F$3:$F45,1))</f>
        <v>42</v>
      </c>
      <c r="H45" t="str">
        <f t="shared" ca="1" si="5"/>
        <v>文字列 長さ（文字数）メインプログラム実行時にのみ処理実行</v>
      </c>
      <c r="J45">
        <f t="shared" si="7"/>
        <v>42</v>
      </c>
      <c r="K45" t="str">
        <f t="shared" ca="1" si="0"/>
        <v>文字列 長さ（文字数）メインプログラム実行時にのみ処理実行</v>
      </c>
      <c r="L45" s="36" t="str">
        <f t="shared" ca="1" si="1"/>
        <v/>
      </c>
      <c r="M45" s="36" t="str">
        <f t="shared" ca="1" si="2"/>
        <v/>
      </c>
      <c r="N45" s="36" t="str">
        <f t="shared" ca="1" si="3"/>
        <v/>
      </c>
    </row>
    <row r="46" spans="1:14">
      <c r="A46">
        <f t="shared" si="6"/>
        <v>43</v>
      </c>
      <c r="B46" t="str">
        <f ca="1">IFERROR(VLOOKUP($A46,'vbs,vba'!$G:$H,2,FALSE),"")</f>
        <v>文字列 長さ（バイト数）</v>
      </c>
      <c r="C46" t="str">
        <f ca="1">IFERROR(VLOOKUP($A46,python!$H:$I,2,FALSE),"")</f>
        <v>作業ディレクトリ 取得</v>
      </c>
      <c r="D46" t="str">
        <f ca="1">IFERROR(VLOOKUP($A46,bat!$F:$G,2,FALSE),"")</f>
        <v/>
      </c>
      <c r="E46" t="str">
        <f t="shared" ca="1" si="4"/>
        <v>文字列 長さ（バイト数）作業ディレクトリ 取得</v>
      </c>
      <c r="F46">
        <f ca="1">IF($E46="","",COUNTIF($E$3:$E46,$E46))</f>
        <v>1</v>
      </c>
      <c r="G46">
        <f ca="1">IF(OR(F46&gt;1,F46=""),"",COUNTIF($F$3:$F46,1))</f>
        <v>43</v>
      </c>
      <c r="H46" t="str">
        <f t="shared" ca="1" si="5"/>
        <v>文字列 長さ（バイト数）作業ディレクトリ 取得</v>
      </c>
      <c r="J46">
        <f t="shared" si="7"/>
        <v>43</v>
      </c>
      <c r="K46" t="str">
        <f t="shared" ca="1" si="0"/>
        <v>文字列 長さ（バイト数）作業ディレクトリ 取得</v>
      </c>
      <c r="L46" s="36" t="str">
        <f t="shared" ca="1" si="1"/>
        <v/>
      </c>
      <c r="M46" s="36" t="str">
        <f t="shared" ca="1" si="2"/>
        <v/>
      </c>
      <c r="N46" s="36" t="str">
        <f t="shared" ca="1" si="3"/>
        <v/>
      </c>
    </row>
    <row r="47" spans="1:14">
      <c r="A47">
        <f t="shared" si="6"/>
        <v>44</v>
      </c>
      <c r="B47" t="str">
        <f ca="1">IFERROR(VLOOKUP($A47,'vbs,vba'!$G:$H,2,FALSE),"")</f>
        <v>文字列結合</v>
      </c>
      <c r="C47" t="str">
        <f ca="1">IFERROR(VLOOKUP($A47,python!$H:$I,2,FALSE),"")</f>
        <v>ファイル一覧取得（隠しファイル含む）</v>
      </c>
      <c r="D47" t="str">
        <f ca="1">IFERROR(VLOOKUP($A47,bat!$F:$G,2,FALSE),"")</f>
        <v/>
      </c>
      <c r="E47" t="str">
        <f t="shared" ca="1" si="4"/>
        <v>文字列結合ファイル一覧取得（隠しファイル含む）</v>
      </c>
      <c r="F47">
        <f ca="1">IF($E47="","",COUNTIF($E$3:$E47,$E47))</f>
        <v>1</v>
      </c>
      <c r="G47">
        <f ca="1">IF(OR(F47&gt;1,F47=""),"",COUNTIF($F$3:$F47,1))</f>
        <v>44</v>
      </c>
      <c r="H47" t="str">
        <f t="shared" ca="1" si="5"/>
        <v>文字列結合ファイル一覧取得（隠しファイル含む）</v>
      </c>
      <c r="J47">
        <f t="shared" si="7"/>
        <v>44</v>
      </c>
      <c r="K47" t="str">
        <f t="shared" ca="1" si="0"/>
        <v>文字列結合ファイル一覧取得（隠しファイル含む）</v>
      </c>
      <c r="L47" s="36" t="str">
        <f t="shared" ca="1" si="1"/>
        <v/>
      </c>
      <c r="M47" s="36" t="str">
        <f t="shared" ca="1" si="2"/>
        <v/>
      </c>
      <c r="N47" s="36"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36" t="str">
        <f t="shared" ca="1" si="1"/>
        <v>○</v>
      </c>
      <c r="M48" s="36" t="str">
        <f t="shared" ca="1" si="2"/>
        <v/>
      </c>
      <c r="N48" s="36"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36" t="str">
        <f t="shared" ca="1" si="1"/>
        <v>○</v>
      </c>
      <c r="M49" s="36" t="str">
        <f t="shared" ca="1" si="2"/>
        <v/>
      </c>
      <c r="N49" s="36"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36" t="str">
        <f t="shared" ca="1" si="1"/>
        <v>○</v>
      </c>
      <c r="M50" s="36" t="str">
        <f t="shared" ca="1" si="2"/>
        <v/>
      </c>
      <c r="N50" s="36"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36" t="str">
        <f t="shared" ca="1" si="1"/>
        <v>○</v>
      </c>
      <c r="M51" s="36" t="str">
        <f t="shared" ca="1" si="2"/>
        <v/>
      </c>
      <c r="N51" s="36"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36" t="str">
        <f t="shared" ca="1" si="1"/>
        <v>○</v>
      </c>
      <c r="M52" s="36" t="str">
        <f t="shared" ca="1" si="2"/>
        <v/>
      </c>
      <c r="N52" s="36"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36" t="str">
        <f t="shared" ca="1" si="1"/>
        <v>○</v>
      </c>
      <c r="M53" s="36" t="str">
        <f t="shared" ca="1" si="2"/>
        <v/>
      </c>
      <c r="N53" s="36"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36" t="str">
        <f t="shared" ca="1" si="1"/>
        <v>○</v>
      </c>
      <c r="M54" s="36" t="str">
        <f t="shared" ca="1" si="2"/>
        <v>○</v>
      </c>
      <c r="N54" s="36"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36" t="str">
        <f t="shared" ca="1" si="1"/>
        <v>○</v>
      </c>
      <c r="M55" s="36" t="str">
        <f t="shared" ca="1" si="2"/>
        <v/>
      </c>
      <c r="N55" s="36"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36" t="str">
        <f t="shared" ca="1" si="1"/>
        <v>○</v>
      </c>
      <c r="M56" s="36" t="str">
        <f t="shared" ca="1" si="2"/>
        <v>○</v>
      </c>
      <c r="N56" s="36"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36" t="str">
        <f t="shared" ca="1" si="1"/>
        <v>○</v>
      </c>
      <c r="M57" s="36" t="str">
        <f t="shared" ca="1" si="2"/>
        <v/>
      </c>
      <c r="N57" s="36"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36" t="str">
        <f t="shared" ca="1" si="1"/>
        <v>○</v>
      </c>
      <c r="M58" s="36" t="str">
        <f t="shared" ca="1" si="2"/>
        <v/>
      </c>
      <c r="N58" s="36"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36" t="str">
        <f t="shared" ca="1" si="1"/>
        <v>○</v>
      </c>
      <c r="M59" s="36" t="str">
        <f t="shared" ca="1" si="2"/>
        <v/>
      </c>
      <c r="N59" s="36"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36" t="str">
        <f t="shared" ca="1" si="1"/>
        <v>○</v>
      </c>
      <c r="M60" s="36" t="str">
        <f t="shared" ca="1" si="2"/>
        <v>○</v>
      </c>
      <c r="N60" s="36"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36" t="str">
        <f t="shared" ca="1" si="1"/>
        <v>○</v>
      </c>
      <c r="M61" s="36" t="str">
        <f t="shared" ca="1" si="2"/>
        <v>○</v>
      </c>
      <c r="N61" s="36"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36" t="str">
        <f t="shared" ca="1" si="1"/>
        <v>○</v>
      </c>
      <c r="M62" s="36" t="str">
        <f t="shared" ca="1" si="2"/>
        <v>○</v>
      </c>
      <c r="N62" s="36"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36" t="str">
        <f t="shared" ca="1" si="1"/>
        <v>○</v>
      </c>
      <c r="M63" s="36" t="str">
        <f t="shared" ca="1" si="2"/>
        <v>○</v>
      </c>
      <c r="N63" s="36"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36" t="str">
        <f t="shared" ca="1" si="1"/>
        <v>○</v>
      </c>
      <c r="M64" s="36" t="str">
        <f t="shared" ca="1" si="2"/>
        <v>○</v>
      </c>
      <c r="N64" s="36"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36" t="str">
        <f t="shared" ca="1" si="1"/>
        <v>○</v>
      </c>
      <c r="M65" s="36" t="str">
        <f t="shared" ca="1" si="2"/>
        <v>○</v>
      </c>
      <c r="N65" s="36"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36" t="str">
        <f t="shared" ca="1" si="1"/>
        <v>○</v>
      </c>
      <c r="M66" s="36" t="str">
        <f t="shared" ca="1" si="2"/>
        <v>○</v>
      </c>
      <c r="N66" s="36"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36" t="str">
        <f t="shared" ca="1" si="1"/>
        <v>○</v>
      </c>
      <c r="M67" s="36" t="str">
        <f t="shared" ca="1" si="2"/>
        <v>○</v>
      </c>
      <c r="N67" s="36"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36" t="str">
        <f t="shared" ref="L68:L131" ca="1" si="9">IF($K68="","",IF(COUNTIF(B$3:B$1004,$K68)&gt;0,"○",""))</f>
        <v>○</v>
      </c>
      <c r="M68" s="36" t="str">
        <f t="shared" ref="M68:M131" ca="1" si="10">IF($K68="","",IF(COUNTIF(C$3:C$1004,$K68)&gt;0,"○",""))</f>
        <v>○</v>
      </c>
      <c r="N68" s="36"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36" t="str">
        <f t="shared" ca="1" si="9"/>
        <v>○</v>
      </c>
      <c r="M69" s="36" t="str">
        <f t="shared" ca="1" si="10"/>
        <v>○</v>
      </c>
      <c r="N69" s="36"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36" t="str">
        <f t="shared" ca="1" si="9"/>
        <v>○</v>
      </c>
      <c r="M70" s="36" t="str">
        <f t="shared" ca="1" si="10"/>
        <v>○</v>
      </c>
      <c r="N70" s="36"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36" t="str">
        <f t="shared" ca="1" si="9"/>
        <v>○</v>
      </c>
      <c r="M71" s="36" t="str">
        <f t="shared" ca="1" si="10"/>
        <v>○</v>
      </c>
      <c r="N71" s="36"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36" t="str">
        <f t="shared" ca="1" si="9"/>
        <v>○</v>
      </c>
      <c r="M72" s="36" t="str">
        <f t="shared" ca="1" si="10"/>
        <v/>
      </c>
      <c r="N72" s="36"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36" t="str">
        <f t="shared" ca="1" si="9"/>
        <v>○</v>
      </c>
      <c r="M73" s="36" t="str">
        <f t="shared" ca="1" si="10"/>
        <v/>
      </c>
      <c r="N73" s="36"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36" t="str">
        <f t="shared" ca="1" si="9"/>
        <v>○</v>
      </c>
      <c r="M74" s="36" t="str">
        <f t="shared" ca="1" si="10"/>
        <v>○</v>
      </c>
      <c r="N74" s="36"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36" t="str">
        <f t="shared" ca="1" si="9"/>
        <v>○</v>
      </c>
      <c r="M75" s="36" t="str">
        <f t="shared" ca="1" si="10"/>
        <v>○</v>
      </c>
      <c r="N75" s="36"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36" t="str">
        <f t="shared" ca="1" si="9"/>
        <v>○</v>
      </c>
      <c r="M76" s="36" t="str">
        <f t="shared" ca="1" si="10"/>
        <v>○</v>
      </c>
      <c r="N76" s="36"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36" t="str">
        <f t="shared" ca="1" si="9"/>
        <v>○</v>
      </c>
      <c r="M77" s="36" t="str">
        <f t="shared" ca="1" si="10"/>
        <v>○</v>
      </c>
      <c r="N77" s="36"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36" t="str">
        <f t="shared" ca="1" si="9"/>
        <v>○</v>
      </c>
      <c r="M78" s="36" t="str">
        <f t="shared" ca="1" si="10"/>
        <v>○</v>
      </c>
      <c r="N78" s="36"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36" t="str">
        <f t="shared" ca="1" si="9"/>
        <v>○</v>
      </c>
      <c r="M79" s="36" t="str">
        <f t="shared" ca="1" si="10"/>
        <v>○</v>
      </c>
      <c r="N79" s="36"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36" t="str">
        <f t="shared" ca="1" si="9"/>
        <v>○</v>
      </c>
      <c r="M80" s="36" t="str">
        <f t="shared" ca="1" si="10"/>
        <v>○</v>
      </c>
      <c r="N80" s="36"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36" t="str">
        <f t="shared" ca="1" si="9"/>
        <v>○</v>
      </c>
      <c r="M81" s="36" t="str">
        <f t="shared" ca="1" si="10"/>
        <v>○</v>
      </c>
      <c r="N81" s="36"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36" t="str">
        <f t="shared" ca="1" si="9"/>
        <v>○</v>
      </c>
      <c r="M82" s="36" t="str">
        <f t="shared" ca="1" si="10"/>
        <v>○</v>
      </c>
      <c r="N82" s="36"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36" t="str">
        <f t="shared" ca="1" si="9"/>
        <v>○</v>
      </c>
      <c r="M83" s="36" t="str">
        <f t="shared" ca="1" si="10"/>
        <v>○</v>
      </c>
      <c r="N83" s="36"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36" t="str">
        <f t="shared" ca="1" si="9"/>
        <v>○</v>
      </c>
      <c r="M84" s="36" t="str">
        <f t="shared" ca="1" si="10"/>
        <v>○</v>
      </c>
      <c r="N84" s="36"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36" t="str">
        <f t="shared" ca="1" si="9"/>
        <v>○</v>
      </c>
      <c r="M85" s="36" t="str">
        <f t="shared" ca="1" si="10"/>
        <v>○</v>
      </c>
      <c r="N85" s="36"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36" t="str">
        <f t="shared" ca="1" si="9"/>
        <v>○</v>
      </c>
      <c r="M86" s="36" t="str">
        <f t="shared" ca="1" si="10"/>
        <v>○</v>
      </c>
      <c r="N86" s="36"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36" t="str">
        <f t="shared" ca="1" si="9"/>
        <v>○</v>
      </c>
      <c r="M87" s="36" t="str">
        <f t="shared" ca="1" si="10"/>
        <v>○</v>
      </c>
      <c r="N87" s="36"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36" t="str">
        <f t="shared" ca="1" si="9"/>
        <v>○</v>
      </c>
      <c r="M88" s="36" t="str">
        <f t="shared" ca="1" si="10"/>
        <v>○</v>
      </c>
      <c r="N88" s="36"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36" t="str">
        <f t="shared" ca="1" si="9"/>
        <v>○</v>
      </c>
      <c r="M89" s="36" t="str">
        <f t="shared" ca="1" si="10"/>
        <v>○</v>
      </c>
      <c r="N89" s="36"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36" t="str">
        <f t="shared" ca="1" si="9"/>
        <v>○</v>
      </c>
      <c r="M90" s="36" t="str">
        <f t="shared" ca="1" si="10"/>
        <v>○</v>
      </c>
      <c r="N90" s="36"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36" t="str">
        <f t="shared" ca="1" si="9"/>
        <v>○</v>
      </c>
      <c r="M91" s="36" t="str">
        <f t="shared" ca="1" si="10"/>
        <v>○</v>
      </c>
      <c r="N91" s="36"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36" t="str">
        <f t="shared" ca="1" si="9"/>
        <v>○</v>
      </c>
      <c r="M92" s="36" t="str">
        <f t="shared" ca="1" si="10"/>
        <v>○</v>
      </c>
      <c r="N92" s="36"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36" t="str">
        <f t="shared" ca="1" si="9"/>
        <v>○</v>
      </c>
      <c r="M93" s="36" t="str">
        <f t="shared" ca="1" si="10"/>
        <v>○</v>
      </c>
      <c r="N93" s="36"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36" t="str">
        <f t="shared" ca="1" si="9"/>
        <v>○</v>
      </c>
      <c r="M94" s="36" t="str">
        <f t="shared" ca="1" si="10"/>
        <v>○</v>
      </c>
      <c r="N94" s="36"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36" t="str">
        <f t="shared" ca="1" si="9"/>
        <v>○</v>
      </c>
      <c r="M95" s="36" t="str">
        <f t="shared" ca="1" si="10"/>
        <v>○</v>
      </c>
      <c r="N95" s="36"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36" t="str">
        <f t="shared" ca="1" si="9"/>
        <v>○</v>
      </c>
      <c r="M96" s="36" t="str">
        <f t="shared" ca="1" si="10"/>
        <v>○</v>
      </c>
      <c r="N96" s="36"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36" t="str">
        <f t="shared" ca="1" si="9"/>
        <v>○</v>
      </c>
      <c r="M97" s="36" t="str">
        <f t="shared" ca="1" si="10"/>
        <v>○</v>
      </c>
      <c r="N97" s="36"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36" t="str">
        <f t="shared" ca="1" si="9"/>
        <v>○</v>
      </c>
      <c r="M98" s="36" t="str">
        <f t="shared" ca="1" si="10"/>
        <v>○</v>
      </c>
      <c r="N98" s="36"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36" t="str">
        <f t="shared" ca="1" si="9"/>
        <v>○</v>
      </c>
      <c r="M99" s="36" t="str">
        <f t="shared" ca="1" si="10"/>
        <v>○</v>
      </c>
      <c r="N99" s="36"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36" t="str">
        <f t="shared" ca="1" si="9"/>
        <v>○</v>
      </c>
      <c r="M100" s="36" t="str">
        <f t="shared" ca="1" si="10"/>
        <v>○</v>
      </c>
      <c r="N100" s="36"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36" t="str">
        <f t="shared" ca="1" si="9"/>
        <v>○</v>
      </c>
      <c r="M101" s="36" t="str">
        <f t="shared" ca="1" si="10"/>
        <v>○</v>
      </c>
      <c r="N101" s="36"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36" t="str">
        <f t="shared" ca="1" si="9"/>
        <v>○</v>
      </c>
      <c r="M102" s="36" t="str">
        <f t="shared" ca="1" si="10"/>
        <v>○</v>
      </c>
      <c r="N102" s="36"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36" t="str">
        <f t="shared" ca="1" si="9"/>
        <v>○</v>
      </c>
      <c r="M103" s="36" t="str">
        <f t="shared" ca="1" si="10"/>
        <v/>
      </c>
      <c r="N103" s="36"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36" t="str">
        <f t="shared" ca="1" si="9"/>
        <v>○</v>
      </c>
      <c r="M104" s="36" t="str">
        <f t="shared" ca="1" si="10"/>
        <v/>
      </c>
      <c r="N104" s="36"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36" t="str">
        <f t="shared" ca="1" si="9"/>
        <v>○</v>
      </c>
      <c r="M105" s="36" t="str">
        <f t="shared" ca="1" si="10"/>
        <v/>
      </c>
      <c r="N105" s="36"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36" t="str">
        <f t="shared" ca="1" si="9"/>
        <v>○</v>
      </c>
      <c r="M106" s="36" t="str">
        <f t="shared" ca="1" si="10"/>
        <v/>
      </c>
      <c r="N106" s="36"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36" t="str">
        <f t="shared" ca="1" si="9"/>
        <v>○</v>
      </c>
      <c r="M107" s="36" t="str">
        <f t="shared" ca="1" si="10"/>
        <v/>
      </c>
      <c r="N107" s="36"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36" t="str">
        <f t="shared" ca="1" si="9"/>
        <v>○</v>
      </c>
      <c r="M108" s="36" t="str">
        <f t="shared" ca="1" si="10"/>
        <v/>
      </c>
      <c r="N108" s="36"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36" t="str">
        <f t="shared" ca="1" si="9"/>
        <v>○</v>
      </c>
      <c r="M109" s="36" t="str">
        <f t="shared" ca="1" si="10"/>
        <v/>
      </c>
      <c r="N109" s="36"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36" t="str">
        <f t="shared" ca="1" si="9"/>
        <v>○</v>
      </c>
      <c r="M110" s="36" t="str">
        <f t="shared" ca="1" si="10"/>
        <v/>
      </c>
      <c r="N110" s="36"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36" t="str">
        <f t="shared" ca="1" si="9"/>
        <v>○</v>
      </c>
      <c r="M111" s="36" t="str">
        <f t="shared" ca="1" si="10"/>
        <v/>
      </c>
      <c r="N111" s="36"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36" t="str">
        <f t="shared" ca="1" si="9"/>
        <v>○</v>
      </c>
      <c r="M112" s="36" t="str">
        <f t="shared" ca="1" si="10"/>
        <v/>
      </c>
      <c r="N112" s="36"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36" t="str">
        <f t="shared" ca="1" si="9"/>
        <v>○</v>
      </c>
      <c r="M113" s="36" t="str">
        <f t="shared" ca="1" si="10"/>
        <v/>
      </c>
      <c r="N113" s="36"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36" t="str">
        <f t="shared" ca="1" si="9"/>
        <v>○</v>
      </c>
      <c r="M114" s="36" t="str">
        <f t="shared" ca="1" si="10"/>
        <v/>
      </c>
      <c r="N114" s="36"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36" t="str">
        <f t="shared" ca="1" si="9"/>
        <v>○</v>
      </c>
      <c r="M115" s="36" t="str">
        <f t="shared" ca="1" si="10"/>
        <v/>
      </c>
      <c r="N115" s="36"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36" t="str">
        <f t="shared" ca="1" si="9"/>
        <v>○</v>
      </c>
      <c r="M116" s="36" t="str">
        <f t="shared" ca="1" si="10"/>
        <v/>
      </c>
      <c r="N116" s="36"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36" t="str">
        <f t="shared" ca="1" si="9"/>
        <v>○</v>
      </c>
      <c r="M117" s="36" t="str">
        <f t="shared" ca="1" si="10"/>
        <v/>
      </c>
      <c r="N117" s="36"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36" t="str">
        <f t="shared" ca="1" si="9"/>
        <v>○</v>
      </c>
      <c r="M118" s="36" t="str">
        <f t="shared" ca="1" si="10"/>
        <v/>
      </c>
      <c r="N118" s="36"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36" t="str">
        <f t="shared" ca="1" si="9"/>
        <v>○</v>
      </c>
      <c r="M119" s="36" t="str">
        <f t="shared" ca="1" si="10"/>
        <v/>
      </c>
      <c r="N119" s="36"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36" t="str">
        <f t="shared" ca="1" si="9"/>
        <v>○</v>
      </c>
      <c r="M120" s="36" t="str">
        <f t="shared" ca="1" si="10"/>
        <v>○</v>
      </c>
      <c r="N120" s="36"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36" t="str">
        <f t="shared" ca="1" si="9"/>
        <v>○</v>
      </c>
      <c r="M121" s="36" t="str">
        <f t="shared" ca="1" si="10"/>
        <v>○</v>
      </c>
      <c r="N121" s="36"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36" t="str">
        <f t="shared" ca="1" si="9"/>
        <v>○</v>
      </c>
      <c r="M122" s="36" t="str">
        <f t="shared" ca="1" si="10"/>
        <v>○</v>
      </c>
      <c r="N122" s="36"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36" t="str">
        <f t="shared" ca="1" si="9"/>
        <v>○</v>
      </c>
      <c r="M123" s="36" t="str">
        <f t="shared" ca="1" si="10"/>
        <v>○</v>
      </c>
      <c r="N123" s="36"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36" t="str">
        <f t="shared" ca="1" si="9"/>
        <v>○</v>
      </c>
      <c r="M124" s="36" t="str">
        <f t="shared" ca="1" si="10"/>
        <v>○</v>
      </c>
      <c r="N124" s="36"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36" t="str">
        <f t="shared" ca="1" si="9"/>
        <v>○</v>
      </c>
      <c r="M125" s="36" t="str">
        <f t="shared" ca="1" si="10"/>
        <v/>
      </c>
      <c r="N125" s="36"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36" t="str">
        <f t="shared" ca="1" si="9"/>
        <v>○</v>
      </c>
      <c r="M126" s="36" t="str">
        <f t="shared" ca="1" si="10"/>
        <v>○</v>
      </c>
      <c r="N126" s="36"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36" t="str">
        <f t="shared" ca="1" si="9"/>
        <v>○</v>
      </c>
      <c r="M127" s="36" t="str">
        <f t="shared" ca="1" si="10"/>
        <v>○</v>
      </c>
      <c r="N127" s="36"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36" t="str">
        <f t="shared" ca="1" si="9"/>
        <v>○</v>
      </c>
      <c r="M128" s="36" t="str">
        <f t="shared" ca="1" si="10"/>
        <v>○</v>
      </c>
      <c r="N128" s="36"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36" t="str">
        <f t="shared" ca="1" si="9"/>
        <v>○</v>
      </c>
      <c r="M129" s="36" t="str">
        <f t="shared" ca="1" si="10"/>
        <v>○</v>
      </c>
      <c r="N129" s="36"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36" t="str">
        <f t="shared" ca="1" si="9"/>
        <v>○</v>
      </c>
      <c r="M130" s="36" t="str">
        <f t="shared" ca="1" si="10"/>
        <v>○</v>
      </c>
      <c r="N130" s="36"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36" t="str">
        <f t="shared" ca="1" si="9"/>
        <v>○</v>
      </c>
      <c r="M131" s="36" t="str">
        <f t="shared" ca="1" si="10"/>
        <v>○</v>
      </c>
      <c r="N131" s="36"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36" t="str">
        <f t="shared" ref="L132:L195" ca="1" si="17">IF($K132="","",IF(COUNTIF(B$3:B$1004,$K132)&gt;0,"○",""))</f>
        <v>○</v>
      </c>
      <c r="M132" s="36" t="str">
        <f t="shared" ref="M132:M195" ca="1" si="18">IF($K132="","",IF(COUNTIF(C$3:C$1004,$K132)&gt;0,"○",""))</f>
        <v>○</v>
      </c>
      <c r="N132" s="36"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36" t="str">
        <f t="shared" ca="1" si="17"/>
        <v>○</v>
      </c>
      <c r="M133" s="36" t="str">
        <f t="shared" ca="1" si="18"/>
        <v>○</v>
      </c>
      <c r="N133" s="36"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36" t="str">
        <f t="shared" ca="1" si="17"/>
        <v>○</v>
      </c>
      <c r="M134" s="36" t="str">
        <f t="shared" ca="1" si="18"/>
        <v>○</v>
      </c>
      <c r="N134" s="36"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36" t="str">
        <f t="shared" ca="1" si="17"/>
        <v>○</v>
      </c>
      <c r="M135" s="36" t="str">
        <f t="shared" ca="1" si="18"/>
        <v>○</v>
      </c>
      <c r="N135" s="36"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36" t="str">
        <f t="shared" ca="1" si="17"/>
        <v>○</v>
      </c>
      <c r="M136" s="36" t="str">
        <f t="shared" ca="1" si="18"/>
        <v>○</v>
      </c>
      <c r="N136" s="36"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36" t="str">
        <f t="shared" ca="1" si="17"/>
        <v>○</v>
      </c>
      <c r="M137" s="36" t="str">
        <f t="shared" ca="1" si="18"/>
        <v>○</v>
      </c>
      <c r="N137" s="36"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36" t="str">
        <f t="shared" ca="1" si="17"/>
        <v>○</v>
      </c>
      <c r="M138" s="36" t="str">
        <f t="shared" ca="1" si="18"/>
        <v>○</v>
      </c>
      <c r="N138" s="36"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36" t="str">
        <f t="shared" ca="1" si="17"/>
        <v>○</v>
      </c>
      <c r="M139" s="36" t="str">
        <f t="shared" ca="1" si="18"/>
        <v>○</v>
      </c>
      <c r="N139" s="36"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36" t="str">
        <f t="shared" ca="1" si="17"/>
        <v>○</v>
      </c>
      <c r="M140" s="36" t="str">
        <f t="shared" ca="1" si="18"/>
        <v>○</v>
      </c>
      <c r="N140" s="36"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36" t="str">
        <f t="shared" ca="1" si="17"/>
        <v>○</v>
      </c>
      <c r="M141" s="36" t="str">
        <f t="shared" ca="1" si="18"/>
        <v>○</v>
      </c>
      <c r="N141" s="36"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36" t="str">
        <f t="shared" ca="1" si="17"/>
        <v>○</v>
      </c>
      <c r="M142" s="36" t="str">
        <f t="shared" ca="1" si="18"/>
        <v>○</v>
      </c>
      <c r="N142" s="36"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36" t="str">
        <f t="shared" ca="1" si="17"/>
        <v>○</v>
      </c>
      <c r="M143" s="36" t="str">
        <f t="shared" ca="1" si="18"/>
        <v>○</v>
      </c>
      <c r="N143" s="36"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36" t="str">
        <f t="shared" ca="1" si="17"/>
        <v>○</v>
      </c>
      <c r="M144" s="36" t="str">
        <f t="shared" ca="1" si="18"/>
        <v>○</v>
      </c>
      <c r="N144" s="36"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36" t="str">
        <f t="shared" ca="1" si="17"/>
        <v>○</v>
      </c>
      <c r="M145" s="36" t="str">
        <f t="shared" ca="1" si="18"/>
        <v>○</v>
      </c>
      <c r="N145" s="36"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36" t="str">
        <f t="shared" ca="1" si="17"/>
        <v>○</v>
      </c>
      <c r="M146" s="36" t="str">
        <f t="shared" ca="1" si="18"/>
        <v>○</v>
      </c>
      <c r="N146" s="36"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36" t="str">
        <f t="shared" ca="1" si="17"/>
        <v>○</v>
      </c>
      <c r="M147" s="36" t="str">
        <f t="shared" ca="1" si="18"/>
        <v>○</v>
      </c>
      <c r="N147" s="36"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36" t="str">
        <f t="shared" ca="1" si="17"/>
        <v>○</v>
      </c>
      <c r="M148" s="36" t="str">
        <f t="shared" ca="1" si="18"/>
        <v>○</v>
      </c>
      <c r="N148" s="36"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36" t="str">
        <f t="shared" ca="1" si="17"/>
        <v>○</v>
      </c>
      <c r="M149" s="36" t="str">
        <f t="shared" ca="1" si="18"/>
        <v>○</v>
      </c>
      <c r="N149" s="36"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36" t="str">
        <f t="shared" ca="1" si="17"/>
        <v>○</v>
      </c>
      <c r="M150" s="36" t="str">
        <f t="shared" ca="1" si="18"/>
        <v>○</v>
      </c>
      <c r="N150" s="36"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36" t="str">
        <f t="shared" ca="1" si="17"/>
        <v>○</v>
      </c>
      <c r="M151" s="36" t="str">
        <f t="shared" ca="1" si="18"/>
        <v/>
      </c>
      <c r="N151" s="36"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36" t="str">
        <f t="shared" ca="1" si="17"/>
        <v>○</v>
      </c>
      <c r="M152" s="36" t="str">
        <f t="shared" ca="1" si="18"/>
        <v/>
      </c>
      <c r="N152" s="36"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36" t="str">
        <f t="shared" ca="1" si="17"/>
        <v>○</v>
      </c>
      <c r="M153" s="36" t="str">
        <f t="shared" ca="1" si="18"/>
        <v>○</v>
      </c>
      <c r="N153" s="36"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36" t="str">
        <f t="shared" ca="1" si="17"/>
        <v>○</v>
      </c>
      <c r="M154" s="36" t="str">
        <f t="shared" ca="1" si="18"/>
        <v>○</v>
      </c>
      <c r="N154" s="36"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36" t="str">
        <f t="shared" ca="1" si="17"/>
        <v>○</v>
      </c>
      <c r="M155" s="36" t="str">
        <f t="shared" ca="1" si="18"/>
        <v>○</v>
      </c>
      <c r="N155" s="36"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36" t="str">
        <f t="shared" ca="1" si="17"/>
        <v>○</v>
      </c>
      <c r="M156" s="36" t="str">
        <f t="shared" ca="1" si="18"/>
        <v/>
      </c>
      <c r="N156" s="36"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36" t="str">
        <f t="shared" ca="1" si="17"/>
        <v>○</v>
      </c>
      <c r="M157" s="36" t="str">
        <f t="shared" ca="1" si="18"/>
        <v>○</v>
      </c>
      <c r="N157" s="36"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36" t="str">
        <f t="shared" ca="1" si="17"/>
        <v>○</v>
      </c>
      <c r="M158" s="36" t="str">
        <f t="shared" ca="1" si="18"/>
        <v/>
      </c>
      <c r="N158" s="36"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36" t="str">
        <f t="shared" ca="1" si="17"/>
        <v>○</v>
      </c>
      <c r="M159" s="36" t="str">
        <f t="shared" ca="1" si="18"/>
        <v>○</v>
      </c>
      <c r="N159" s="36"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36" t="str">
        <f t="shared" ca="1" si="17"/>
        <v>○</v>
      </c>
      <c r="M160" s="36" t="str">
        <f t="shared" ca="1" si="18"/>
        <v>○</v>
      </c>
      <c r="N160" s="36"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36" t="str">
        <f t="shared" ca="1" si="17"/>
        <v>○</v>
      </c>
      <c r="M161" s="36" t="str">
        <f t="shared" ca="1" si="18"/>
        <v>○</v>
      </c>
      <c r="N161" s="36"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36" t="str">
        <f t="shared" ca="1" si="17"/>
        <v>○</v>
      </c>
      <c r="M162" s="36" t="str">
        <f t="shared" ca="1" si="18"/>
        <v>○</v>
      </c>
      <c r="N162" s="36"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36" t="str">
        <f t="shared" ca="1" si="17"/>
        <v>○</v>
      </c>
      <c r="M163" s="36" t="str">
        <f t="shared" ca="1" si="18"/>
        <v>○</v>
      </c>
      <c r="N163" s="36"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36" t="str">
        <f t="shared" ca="1" si="17"/>
        <v>○</v>
      </c>
      <c r="M164" s="36" t="str">
        <f t="shared" ca="1" si="18"/>
        <v>○</v>
      </c>
      <c r="N164" s="36"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36" t="str">
        <f t="shared" ca="1" si="17"/>
        <v>○</v>
      </c>
      <c r="M165" s="36" t="str">
        <f t="shared" ca="1" si="18"/>
        <v>○</v>
      </c>
      <c r="N165" s="36"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36" t="str">
        <f t="shared" ca="1" si="17"/>
        <v>○</v>
      </c>
      <c r="M166" s="36" t="str">
        <f t="shared" ca="1" si="18"/>
        <v>○</v>
      </c>
      <c r="N166" s="36"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36" t="str">
        <f t="shared" ca="1" si="17"/>
        <v>○</v>
      </c>
      <c r="M167" s="36" t="str">
        <f t="shared" ca="1" si="18"/>
        <v/>
      </c>
      <c r="N167" s="36"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36" t="str">
        <f t="shared" ca="1" si="17"/>
        <v>○</v>
      </c>
      <c r="M168" s="36" t="str">
        <f t="shared" ca="1" si="18"/>
        <v/>
      </c>
      <c r="N168" s="36"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36" t="str">
        <f t="shared" ca="1" si="17"/>
        <v>○</v>
      </c>
      <c r="M169" s="36" t="str">
        <f t="shared" ca="1" si="18"/>
        <v/>
      </c>
      <c r="N169" s="36"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36" t="str">
        <f t="shared" ca="1" si="17"/>
        <v>○</v>
      </c>
      <c r="M170" s="36" t="str">
        <f t="shared" ca="1" si="18"/>
        <v>○</v>
      </c>
      <c r="N170" s="36"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36" t="str">
        <f t="shared" ca="1" si="17"/>
        <v>○</v>
      </c>
      <c r="M171" s="36" t="str">
        <f t="shared" ca="1" si="18"/>
        <v>○</v>
      </c>
      <c r="N171" s="36"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36" t="str">
        <f t="shared" ca="1" si="17"/>
        <v>○</v>
      </c>
      <c r="M172" s="36" t="str">
        <f t="shared" ca="1" si="18"/>
        <v/>
      </c>
      <c r="N172" s="36"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36" t="str">
        <f t="shared" ca="1" si="17"/>
        <v>○</v>
      </c>
      <c r="M173" s="36" t="str">
        <f t="shared" ca="1" si="18"/>
        <v/>
      </c>
      <c r="N173" s="36"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36" t="str">
        <f t="shared" ca="1" si="17"/>
        <v>○</v>
      </c>
      <c r="M174" s="36" t="str">
        <f t="shared" ca="1" si="18"/>
        <v/>
      </c>
      <c r="N174" s="36"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36" t="str">
        <f t="shared" ca="1" si="17"/>
        <v>○</v>
      </c>
      <c r="M175" s="36" t="str">
        <f t="shared" ca="1" si="18"/>
        <v>○</v>
      </c>
      <c r="N175" s="36"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36" t="str">
        <f t="shared" ca="1" si="17"/>
        <v>○</v>
      </c>
      <c r="M176" s="36" t="str">
        <f t="shared" ca="1" si="18"/>
        <v/>
      </c>
      <c r="N176" s="36"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36" t="str">
        <f t="shared" ca="1" si="17"/>
        <v>○</v>
      </c>
      <c r="M177" s="36" t="str">
        <f t="shared" ca="1" si="18"/>
        <v/>
      </c>
      <c r="N177" s="36"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36" t="str">
        <f t="shared" ca="1" si="17"/>
        <v>○</v>
      </c>
      <c r="M178" s="36" t="str">
        <f t="shared" ca="1" si="18"/>
        <v>○</v>
      </c>
      <c r="N178" s="36"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36" t="str">
        <f t="shared" ca="1" si="17"/>
        <v>○</v>
      </c>
      <c r="M179" s="36" t="str">
        <f t="shared" ca="1" si="18"/>
        <v>○</v>
      </c>
      <c r="N179" s="36"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36" t="str">
        <f t="shared" ca="1" si="17"/>
        <v>○</v>
      </c>
      <c r="M180" s="36" t="str">
        <f t="shared" ca="1" si="18"/>
        <v>○</v>
      </c>
      <c r="N180" s="36"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36" t="str">
        <f t="shared" ca="1" si="17"/>
        <v>○</v>
      </c>
      <c r="M181" s="36" t="str">
        <f t="shared" ca="1" si="18"/>
        <v>○</v>
      </c>
      <c r="N181" s="36"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36" t="str">
        <f t="shared" ca="1" si="17"/>
        <v>○</v>
      </c>
      <c r="M182" s="36" t="str">
        <f t="shared" ca="1" si="18"/>
        <v/>
      </c>
      <c r="N182" s="36"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36" t="str">
        <f t="shared" ca="1" si="17"/>
        <v>○</v>
      </c>
      <c r="M183" s="36" t="str">
        <f t="shared" ca="1" si="18"/>
        <v/>
      </c>
      <c r="N183" s="36"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36" t="str">
        <f t="shared" ca="1" si="17"/>
        <v>○</v>
      </c>
      <c r="M184" s="36" t="str">
        <f t="shared" ca="1" si="18"/>
        <v/>
      </c>
      <c r="N184" s="36"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36" t="str">
        <f t="shared" ca="1" si="17"/>
        <v>○</v>
      </c>
      <c r="M185" s="36" t="str">
        <f t="shared" ca="1" si="18"/>
        <v>○</v>
      </c>
      <c r="N185" s="36"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36" t="str">
        <f t="shared" ca="1" si="17"/>
        <v>○</v>
      </c>
      <c r="M186" s="36" t="str">
        <f t="shared" ca="1" si="18"/>
        <v>○</v>
      </c>
      <c r="N186" s="36"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36" t="str">
        <f t="shared" ca="1" si="17"/>
        <v>○</v>
      </c>
      <c r="M187" s="36" t="str">
        <f t="shared" ca="1" si="18"/>
        <v>○</v>
      </c>
      <c r="N187" s="36"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36" t="str">
        <f t="shared" ca="1" si="17"/>
        <v>○</v>
      </c>
      <c r="M188" s="36" t="str">
        <f t="shared" ca="1" si="18"/>
        <v>○</v>
      </c>
      <c r="N188" s="36"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36" t="str">
        <f t="shared" ca="1" si="17"/>
        <v>○</v>
      </c>
      <c r="M189" s="36" t="str">
        <f t="shared" ca="1" si="18"/>
        <v>○</v>
      </c>
      <c r="N189" s="36"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36" t="str">
        <f t="shared" ca="1" si="17"/>
        <v>○</v>
      </c>
      <c r="M190" s="36" t="str">
        <f t="shared" ca="1" si="18"/>
        <v/>
      </c>
      <c r="N190" s="36"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36" t="str">
        <f t="shared" ca="1" si="17"/>
        <v>○</v>
      </c>
      <c r="M191" s="36" t="str">
        <f t="shared" ca="1" si="18"/>
        <v>○</v>
      </c>
      <c r="N191" s="36"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36" t="str">
        <f t="shared" ca="1" si="17"/>
        <v>○</v>
      </c>
      <c r="M192" s="36" t="str">
        <f t="shared" ca="1" si="18"/>
        <v>○</v>
      </c>
      <c r="N192" s="36"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36" t="str">
        <f t="shared" ca="1" si="17"/>
        <v>○</v>
      </c>
      <c r="M193" s="36" t="str">
        <f t="shared" ca="1" si="18"/>
        <v/>
      </c>
      <c r="N193" s="36"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36" t="str">
        <f t="shared" ca="1" si="17"/>
        <v>○</v>
      </c>
      <c r="M194" s="36" t="str">
        <f t="shared" ca="1" si="18"/>
        <v/>
      </c>
      <c r="N194" s="36"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36" t="str">
        <f t="shared" ca="1" si="17"/>
        <v>○</v>
      </c>
      <c r="M195" s="36" t="str">
        <f t="shared" ca="1" si="18"/>
        <v/>
      </c>
      <c r="N195" s="36"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36" t="str">
        <f t="shared" ref="L196:L259" ca="1" si="25">IF($K196="","",IF(COUNTIF(B$3:B$1004,$K196)&gt;0,"○",""))</f>
        <v>○</v>
      </c>
      <c r="M196" s="36" t="str">
        <f t="shared" ref="M196:M259" ca="1" si="26">IF($K196="","",IF(COUNTIF(C$3:C$1004,$K196)&gt;0,"○",""))</f>
        <v/>
      </c>
      <c r="N196" s="36"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36" t="str">
        <f t="shared" ca="1" si="25"/>
        <v>○</v>
      </c>
      <c r="M197" s="36" t="str">
        <f t="shared" ca="1" si="26"/>
        <v/>
      </c>
      <c r="N197" s="36"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36" t="str">
        <f t="shared" ca="1" si="25"/>
        <v>○</v>
      </c>
      <c r="M198" s="36" t="str">
        <f t="shared" ca="1" si="26"/>
        <v/>
      </c>
      <c r="N198" s="36"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36" t="str">
        <f t="shared" ca="1" si="25"/>
        <v>○</v>
      </c>
      <c r="M199" s="36" t="str">
        <f t="shared" ca="1" si="26"/>
        <v/>
      </c>
      <c r="N199" s="36"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36" t="str">
        <f t="shared" ca="1" si="25"/>
        <v>○</v>
      </c>
      <c r="M200" s="36" t="str">
        <f t="shared" ca="1" si="26"/>
        <v/>
      </c>
      <c r="N200" s="36"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36" t="str">
        <f t="shared" ca="1" si="25"/>
        <v>○</v>
      </c>
      <c r="M201" s="36" t="str">
        <f t="shared" ca="1" si="26"/>
        <v/>
      </c>
      <c r="N201" s="36"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36" t="str">
        <f t="shared" ca="1" si="25"/>
        <v>○</v>
      </c>
      <c r="M202" s="36" t="str">
        <f t="shared" ca="1" si="26"/>
        <v>○</v>
      </c>
      <c r="N202" s="36"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36" t="str">
        <f t="shared" ca="1" si="25"/>
        <v>○</v>
      </c>
      <c r="M203" s="36" t="str">
        <f t="shared" ca="1" si="26"/>
        <v/>
      </c>
      <c r="N203" s="36"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36" t="str">
        <f t="shared" ca="1" si="25"/>
        <v>○</v>
      </c>
      <c r="M204" s="36" t="str">
        <f t="shared" ca="1" si="26"/>
        <v/>
      </c>
      <c r="N204" s="36"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36" t="str">
        <f t="shared" ca="1" si="25"/>
        <v>○</v>
      </c>
      <c r="M205" s="36" t="str">
        <f t="shared" ca="1" si="26"/>
        <v/>
      </c>
      <c r="N205" s="36"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36" t="str">
        <f t="shared" ca="1" si="25"/>
        <v>○</v>
      </c>
      <c r="M206" s="36" t="str">
        <f t="shared" ca="1" si="26"/>
        <v>○</v>
      </c>
      <c r="N206" s="36"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36" t="str">
        <f t="shared" ca="1" si="25"/>
        <v>○</v>
      </c>
      <c r="M207" s="36" t="str">
        <f t="shared" ca="1" si="26"/>
        <v/>
      </c>
      <c r="N207" s="36"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36" t="str">
        <f t="shared" ca="1" si="25"/>
        <v>○</v>
      </c>
      <c r="M208" s="36" t="str">
        <f t="shared" ca="1" si="26"/>
        <v/>
      </c>
      <c r="N208" s="36"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36" t="str">
        <f t="shared" ca="1" si="25"/>
        <v>○</v>
      </c>
      <c r="M209" s="36" t="str">
        <f t="shared" ca="1" si="26"/>
        <v/>
      </c>
      <c r="N209" s="36"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36" t="str">
        <f t="shared" ca="1" si="25"/>
        <v>○</v>
      </c>
      <c r="M210" s="36" t="str">
        <f t="shared" ca="1" si="26"/>
        <v/>
      </c>
      <c r="N210" s="36"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36" t="str">
        <f t="shared" ca="1" si="25"/>
        <v>○</v>
      </c>
      <c r="M211" s="36" t="str">
        <f t="shared" ca="1" si="26"/>
        <v/>
      </c>
      <c r="N211" s="36"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36" t="str">
        <f t="shared" ca="1" si="25"/>
        <v>○</v>
      </c>
      <c r="M212" s="36" t="str">
        <f t="shared" ca="1" si="26"/>
        <v/>
      </c>
      <c r="N212" s="36"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36" t="str">
        <f t="shared" ca="1" si="25"/>
        <v>○</v>
      </c>
      <c r="M213" s="36" t="str">
        <f t="shared" ca="1" si="26"/>
        <v/>
      </c>
      <c r="N213" s="36"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36" t="str">
        <f t="shared" ca="1" si="25"/>
        <v>○</v>
      </c>
      <c r="M214" s="36" t="str">
        <f t="shared" ca="1" si="26"/>
        <v/>
      </c>
      <c r="N214" s="36"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36" t="str">
        <f t="shared" ca="1" si="25"/>
        <v>○</v>
      </c>
      <c r="M215" s="36" t="str">
        <f t="shared" ca="1" si="26"/>
        <v/>
      </c>
      <c r="N215" s="36"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36" t="str">
        <f t="shared" ca="1" si="25"/>
        <v>○</v>
      </c>
      <c r="M216" s="36" t="str">
        <f t="shared" ca="1" si="26"/>
        <v/>
      </c>
      <c r="N216" s="36"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36" t="str">
        <f t="shared" ca="1" si="25"/>
        <v>○</v>
      </c>
      <c r="M217" s="36" t="str">
        <f t="shared" ca="1" si="26"/>
        <v/>
      </c>
      <c r="N217" s="36"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36" t="str">
        <f t="shared" ca="1" si="25"/>
        <v>○</v>
      </c>
      <c r="M218" s="36" t="str">
        <f t="shared" ca="1" si="26"/>
        <v/>
      </c>
      <c r="N218" s="36"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36" t="str">
        <f t="shared" ca="1" si="25"/>
        <v>○</v>
      </c>
      <c r="M219" s="36" t="str">
        <f t="shared" ca="1" si="26"/>
        <v/>
      </c>
      <c r="N219" s="36"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36" t="str">
        <f t="shared" ca="1" si="25"/>
        <v>○</v>
      </c>
      <c r="M220" s="36" t="str">
        <f t="shared" ca="1" si="26"/>
        <v/>
      </c>
      <c r="N220" s="36"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36" t="str">
        <f t="shared" ca="1" si="25"/>
        <v>○</v>
      </c>
      <c r="M221" s="36" t="str">
        <f t="shared" ca="1" si="26"/>
        <v/>
      </c>
      <c r="N221" s="36"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36" t="str">
        <f t="shared" ca="1" si="25"/>
        <v>○</v>
      </c>
      <c r="M222" s="36" t="str">
        <f t="shared" ca="1" si="26"/>
        <v/>
      </c>
      <c r="N222" s="36"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36" t="str">
        <f t="shared" ca="1" si="25"/>
        <v>○</v>
      </c>
      <c r="M223" s="36" t="str">
        <f t="shared" ca="1" si="26"/>
        <v/>
      </c>
      <c r="N223" s="36"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36" t="str">
        <f t="shared" ca="1" si="25"/>
        <v>○</v>
      </c>
      <c r="M224" s="36" t="str">
        <f t="shared" ca="1" si="26"/>
        <v/>
      </c>
      <c r="N224" s="36"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36" t="str">
        <f t="shared" ca="1" si="25"/>
        <v>○</v>
      </c>
      <c r="M225" s="36" t="str">
        <f t="shared" ca="1" si="26"/>
        <v/>
      </c>
      <c r="N225" s="36"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36" t="str">
        <f t="shared" ca="1" si="25"/>
        <v>○</v>
      </c>
      <c r="M226" s="36" t="str">
        <f t="shared" ca="1" si="26"/>
        <v/>
      </c>
      <c r="N226" s="36"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36" t="str">
        <f t="shared" ca="1" si="25"/>
        <v>○</v>
      </c>
      <c r="M227" s="36" t="str">
        <f t="shared" ca="1" si="26"/>
        <v/>
      </c>
      <c r="N227" s="36"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36" t="str">
        <f t="shared" ca="1" si="25"/>
        <v>○</v>
      </c>
      <c r="M228" s="36" t="str">
        <f t="shared" ca="1" si="26"/>
        <v/>
      </c>
      <c r="N228" s="36"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36" t="str">
        <f t="shared" ca="1" si="25"/>
        <v>○</v>
      </c>
      <c r="M229" s="36" t="str">
        <f t="shared" ca="1" si="26"/>
        <v/>
      </c>
      <c r="N229" s="36"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36" t="str">
        <f t="shared" ca="1" si="25"/>
        <v>○</v>
      </c>
      <c r="M230" s="36" t="str">
        <f t="shared" ca="1" si="26"/>
        <v/>
      </c>
      <c r="N230" s="36"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36" t="str">
        <f t="shared" ca="1" si="25"/>
        <v>○</v>
      </c>
      <c r="M231" s="36" t="str">
        <f t="shared" ca="1" si="26"/>
        <v/>
      </c>
      <c r="N231" s="36"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36" t="str">
        <f t="shared" ca="1" si="25"/>
        <v>○</v>
      </c>
      <c r="M232" s="36" t="str">
        <f t="shared" ca="1" si="26"/>
        <v/>
      </c>
      <c r="N232" s="36"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36" t="str">
        <f t="shared" ca="1" si="25"/>
        <v>○</v>
      </c>
      <c r="M233" s="36" t="str">
        <f t="shared" ca="1" si="26"/>
        <v/>
      </c>
      <c r="N233" s="36"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36" t="str">
        <f t="shared" ca="1" si="25"/>
        <v>○</v>
      </c>
      <c r="M234" s="36" t="str">
        <f t="shared" ca="1" si="26"/>
        <v/>
      </c>
      <c r="N234" s="36"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36" t="str">
        <f t="shared" ca="1" si="25"/>
        <v>○</v>
      </c>
      <c r="M235" s="36" t="str">
        <f t="shared" ca="1" si="26"/>
        <v/>
      </c>
      <c r="N235" s="36"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36" t="str">
        <f t="shared" ca="1" si="25"/>
        <v>○</v>
      </c>
      <c r="M236" s="36" t="str">
        <f t="shared" ca="1" si="26"/>
        <v/>
      </c>
      <c r="N236" s="36"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36" t="str">
        <f t="shared" ca="1" si="25"/>
        <v>○</v>
      </c>
      <c r="M237" s="36" t="str">
        <f t="shared" ca="1" si="26"/>
        <v/>
      </c>
      <c r="N237" s="36"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36" t="str">
        <f t="shared" ca="1" si="25"/>
        <v>○</v>
      </c>
      <c r="M238" s="36" t="str">
        <f t="shared" ca="1" si="26"/>
        <v/>
      </c>
      <c r="N238" s="36"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36" t="str">
        <f t="shared" ca="1" si="25"/>
        <v>○</v>
      </c>
      <c r="M239" s="36" t="str">
        <f t="shared" ca="1" si="26"/>
        <v/>
      </c>
      <c r="N239" s="36"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36" t="str">
        <f t="shared" ca="1" si="25"/>
        <v>○</v>
      </c>
      <c r="M240" s="36" t="str">
        <f t="shared" ca="1" si="26"/>
        <v/>
      </c>
      <c r="N240" s="36"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36" t="str">
        <f t="shared" ca="1" si="25"/>
        <v>○</v>
      </c>
      <c r="M241" s="36" t="str">
        <f t="shared" ca="1" si="26"/>
        <v/>
      </c>
      <c r="N241" s="36"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36" t="str">
        <f t="shared" ca="1" si="25"/>
        <v>○</v>
      </c>
      <c r="M242" s="36" t="str">
        <f t="shared" ca="1" si="26"/>
        <v/>
      </c>
      <c r="N242" s="36"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36" t="str">
        <f t="shared" ca="1" si="25"/>
        <v>○</v>
      </c>
      <c r="M243" s="36" t="str">
        <f t="shared" ca="1" si="26"/>
        <v>○</v>
      </c>
      <c r="N243" s="36"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36" t="str">
        <f t="shared" ca="1" si="25"/>
        <v>○</v>
      </c>
      <c r="M244" s="36" t="str">
        <f t="shared" ca="1" si="26"/>
        <v/>
      </c>
      <c r="N244" s="36"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36" t="str">
        <f t="shared" ca="1" si="25"/>
        <v>○</v>
      </c>
      <c r="M245" s="36" t="str">
        <f t="shared" ca="1" si="26"/>
        <v/>
      </c>
      <c r="N245" s="36"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36" t="str">
        <f t="shared" ca="1" si="25"/>
        <v>○</v>
      </c>
      <c r="M246" s="36" t="str">
        <f t="shared" ca="1" si="26"/>
        <v/>
      </c>
      <c r="N246" s="36"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36" t="str">
        <f t="shared" ca="1" si="25"/>
        <v>○</v>
      </c>
      <c r="M247" s="36" t="str">
        <f t="shared" ca="1" si="26"/>
        <v/>
      </c>
      <c r="N247" s="36"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36" t="str">
        <f t="shared" ca="1" si="25"/>
        <v>○</v>
      </c>
      <c r="M248" s="36" t="str">
        <f t="shared" ca="1" si="26"/>
        <v/>
      </c>
      <c r="N248" s="36"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36" t="str">
        <f t="shared" ca="1" si="25"/>
        <v>○</v>
      </c>
      <c r="M249" s="36" t="str">
        <f t="shared" ca="1" si="26"/>
        <v/>
      </c>
      <c r="N249" s="36"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36" t="str">
        <f t="shared" ca="1" si="25"/>
        <v>○</v>
      </c>
      <c r="M250" s="36" t="str">
        <f t="shared" ca="1" si="26"/>
        <v/>
      </c>
      <c r="N250" s="36"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36" t="str">
        <f t="shared" ca="1" si="25"/>
        <v>○</v>
      </c>
      <c r="M251" s="36" t="str">
        <f t="shared" ca="1" si="26"/>
        <v/>
      </c>
      <c r="N251" s="36"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36" t="str">
        <f t="shared" ca="1" si="25"/>
        <v>○</v>
      </c>
      <c r="M252" s="36" t="str">
        <f t="shared" ca="1" si="26"/>
        <v/>
      </c>
      <c r="N252" s="36"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36" t="str">
        <f t="shared" ca="1" si="25"/>
        <v>○</v>
      </c>
      <c r="M253" s="36" t="str">
        <f t="shared" ca="1" si="26"/>
        <v/>
      </c>
      <c r="N253" s="36"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36" t="str">
        <f t="shared" ca="1" si="25"/>
        <v>○</v>
      </c>
      <c r="M254" s="36" t="str">
        <f t="shared" ca="1" si="26"/>
        <v/>
      </c>
      <c r="N254" s="36"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36" t="str">
        <f t="shared" ca="1" si="25"/>
        <v>○</v>
      </c>
      <c r="M255" s="36" t="str">
        <f t="shared" ca="1" si="26"/>
        <v/>
      </c>
      <c r="N255" s="36"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36" t="str">
        <f t="shared" ca="1" si="25"/>
        <v>○</v>
      </c>
      <c r="M256" s="36" t="str">
        <f t="shared" ca="1" si="26"/>
        <v/>
      </c>
      <c r="N256" s="36"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36" t="str">
        <f t="shared" ca="1" si="25"/>
        <v>○</v>
      </c>
      <c r="M257" s="36" t="str">
        <f t="shared" ca="1" si="26"/>
        <v/>
      </c>
      <c r="N257" s="36"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36" t="str">
        <f t="shared" ca="1" si="25"/>
        <v>○</v>
      </c>
      <c r="M258" s="36" t="str">
        <f t="shared" ca="1" si="26"/>
        <v/>
      </c>
      <c r="N258" s="36"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36" t="str">
        <f t="shared" ca="1" si="25"/>
        <v>○</v>
      </c>
      <c r="M259" s="36" t="str">
        <f t="shared" ca="1" si="26"/>
        <v/>
      </c>
      <c r="N259" s="36"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36" t="str">
        <f t="shared" ref="L260:L323" ca="1" si="33">IF($K260="","",IF(COUNTIF(B$3:B$1004,$K260)&gt;0,"○",""))</f>
        <v>○</v>
      </c>
      <c r="M260" s="36" t="str">
        <f t="shared" ref="M260:M323" ca="1" si="34">IF($K260="","",IF(COUNTIF(C$3:C$1004,$K260)&gt;0,"○",""))</f>
        <v/>
      </c>
      <c r="N260" s="36"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36" t="str">
        <f t="shared" ca="1" si="33"/>
        <v>○</v>
      </c>
      <c r="M261" s="36" t="str">
        <f t="shared" ca="1" si="34"/>
        <v/>
      </c>
      <c r="N261" s="36"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36" t="str">
        <f t="shared" ca="1" si="33"/>
        <v>○</v>
      </c>
      <c r="M262" s="36" t="str">
        <f t="shared" ca="1" si="34"/>
        <v/>
      </c>
      <c r="N262" s="36"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36" t="str">
        <f t="shared" ca="1" si="33"/>
        <v>○</v>
      </c>
      <c r="M263" s="36" t="str">
        <f t="shared" ca="1" si="34"/>
        <v/>
      </c>
      <c r="N263" s="36"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36" t="str">
        <f t="shared" ca="1" si="33"/>
        <v>○</v>
      </c>
      <c r="M264" s="36" t="str">
        <f t="shared" ca="1" si="34"/>
        <v/>
      </c>
      <c r="N264" s="36"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36" t="str">
        <f t="shared" ca="1" si="33"/>
        <v>○</v>
      </c>
      <c r="M265" s="36" t="str">
        <f t="shared" ca="1" si="34"/>
        <v/>
      </c>
      <c r="N265" s="36"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36" t="str">
        <f t="shared" ca="1" si="33"/>
        <v>○</v>
      </c>
      <c r="M266" s="36" t="str">
        <f t="shared" ca="1" si="34"/>
        <v/>
      </c>
      <c r="N266" s="36"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36" t="str">
        <f t="shared" ca="1" si="33"/>
        <v>○</v>
      </c>
      <c r="M267" s="36" t="str">
        <f t="shared" ca="1" si="34"/>
        <v/>
      </c>
      <c r="N267" s="36"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36" t="str">
        <f t="shared" ca="1" si="33"/>
        <v>○</v>
      </c>
      <c r="M268" s="36" t="str">
        <f t="shared" ca="1" si="34"/>
        <v/>
      </c>
      <c r="N268" s="36"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36" t="str">
        <f t="shared" ca="1" si="33"/>
        <v>○</v>
      </c>
      <c r="M269" s="36" t="str">
        <f t="shared" ca="1" si="34"/>
        <v/>
      </c>
      <c r="N269" s="36"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36" t="str">
        <f t="shared" ca="1" si="33"/>
        <v>○</v>
      </c>
      <c r="M270" s="36" t="str">
        <f t="shared" ca="1" si="34"/>
        <v/>
      </c>
      <c r="N270" s="36"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36" t="str">
        <f t="shared" ca="1" si="33"/>
        <v>○</v>
      </c>
      <c r="M271" s="36" t="str">
        <f t="shared" ca="1" si="34"/>
        <v/>
      </c>
      <c r="N271" s="36"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36" t="str">
        <f t="shared" ca="1" si="33"/>
        <v>○</v>
      </c>
      <c r="M272" s="36" t="str">
        <f t="shared" ca="1" si="34"/>
        <v/>
      </c>
      <c r="N272" s="36"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36" t="str">
        <f t="shared" ca="1" si="33"/>
        <v>○</v>
      </c>
      <c r="M273" s="36" t="str">
        <f t="shared" ca="1" si="34"/>
        <v/>
      </c>
      <c r="N273" s="36"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36" t="str">
        <f t="shared" ca="1" si="33"/>
        <v>○</v>
      </c>
      <c r="M274" s="36" t="str">
        <f t="shared" ca="1" si="34"/>
        <v/>
      </c>
      <c r="N274" s="36"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36" t="str">
        <f t="shared" ca="1" si="33"/>
        <v>○</v>
      </c>
      <c r="M275" s="36" t="str">
        <f t="shared" ca="1" si="34"/>
        <v/>
      </c>
      <c r="N275" s="36"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36" t="str">
        <f t="shared" ca="1" si="33"/>
        <v>○</v>
      </c>
      <c r="M276" s="36" t="str">
        <f t="shared" ca="1" si="34"/>
        <v/>
      </c>
      <c r="N276" s="36"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36" t="str">
        <f t="shared" ca="1" si="33"/>
        <v>○</v>
      </c>
      <c r="M277" s="36" t="str">
        <f t="shared" ca="1" si="34"/>
        <v/>
      </c>
      <c r="N277" s="36"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36" t="str">
        <f t="shared" ca="1" si="33"/>
        <v>○</v>
      </c>
      <c r="M278" s="36" t="str">
        <f t="shared" ca="1" si="34"/>
        <v/>
      </c>
      <c r="N278" s="36"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36" t="str">
        <f t="shared" ca="1" si="33"/>
        <v>○</v>
      </c>
      <c r="M279" s="36" t="str">
        <f t="shared" ca="1" si="34"/>
        <v/>
      </c>
      <c r="N279" s="36"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36" t="str">
        <f t="shared" ca="1" si="33"/>
        <v>○</v>
      </c>
      <c r="M280" s="36" t="str">
        <f t="shared" ca="1" si="34"/>
        <v/>
      </c>
      <c r="N280" s="36"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36" t="str">
        <f t="shared" ca="1" si="33"/>
        <v>○</v>
      </c>
      <c r="M281" s="36" t="str">
        <f t="shared" ca="1" si="34"/>
        <v/>
      </c>
      <c r="N281" s="36"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36" t="str">
        <f t="shared" ca="1" si="33"/>
        <v>○</v>
      </c>
      <c r="M282" s="36" t="str">
        <f t="shared" ca="1" si="34"/>
        <v/>
      </c>
      <c r="N282" s="36"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36" t="str">
        <f t="shared" ca="1" si="33"/>
        <v>○</v>
      </c>
      <c r="M283" s="36" t="str">
        <f t="shared" ca="1" si="34"/>
        <v/>
      </c>
      <c r="N283" s="36"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36" t="str">
        <f t="shared" ca="1" si="33"/>
        <v>○</v>
      </c>
      <c r="M284" s="36" t="str">
        <f t="shared" ca="1" si="34"/>
        <v/>
      </c>
      <c r="N284" s="36"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36" t="str">
        <f t="shared" ca="1" si="33"/>
        <v>○</v>
      </c>
      <c r="M285" s="36" t="str">
        <f t="shared" ca="1" si="34"/>
        <v/>
      </c>
      <c r="N285" s="36"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36" t="str">
        <f t="shared" ca="1" si="33"/>
        <v>○</v>
      </c>
      <c r="M286" s="36" t="str">
        <f t="shared" ca="1" si="34"/>
        <v/>
      </c>
      <c r="N286" s="36"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36" t="str">
        <f t="shared" ca="1" si="33"/>
        <v>○</v>
      </c>
      <c r="M287" s="36" t="str">
        <f t="shared" ca="1" si="34"/>
        <v/>
      </c>
      <c r="N287" s="36"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36" t="str">
        <f t="shared" ca="1" si="33"/>
        <v>○</v>
      </c>
      <c r="M288" s="36" t="str">
        <f t="shared" ca="1" si="34"/>
        <v/>
      </c>
      <c r="N288" s="36"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36" t="str">
        <f t="shared" ca="1" si="33"/>
        <v>○</v>
      </c>
      <c r="M289" s="36" t="str">
        <f t="shared" ca="1" si="34"/>
        <v/>
      </c>
      <c r="N289" s="36"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36" t="str">
        <f t="shared" ca="1" si="33"/>
        <v>○</v>
      </c>
      <c r="M290" s="36" t="str">
        <f t="shared" ca="1" si="34"/>
        <v/>
      </c>
      <c r="N290" s="36"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36" t="str">
        <f t="shared" ca="1" si="33"/>
        <v>○</v>
      </c>
      <c r="M291" s="36" t="str">
        <f t="shared" ca="1" si="34"/>
        <v/>
      </c>
      <c r="N291" s="36"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36" t="str">
        <f t="shared" ca="1" si="33"/>
        <v>○</v>
      </c>
      <c r="M292" s="36" t="str">
        <f t="shared" ca="1" si="34"/>
        <v/>
      </c>
      <c r="N292" s="36"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36" t="str">
        <f t="shared" ca="1" si="33"/>
        <v>○</v>
      </c>
      <c r="M293" s="36" t="str">
        <f t="shared" ca="1" si="34"/>
        <v/>
      </c>
      <c r="N293" s="36"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36" t="str">
        <f t="shared" ca="1" si="33"/>
        <v>○</v>
      </c>
      <c r="M294" s="36" t="str">
        <f t="shared" ca="1" si="34"/>
        <v/>
      </c>
      <c r="N294" s="36"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36" t="str">
        <f t="shared" ca="1" si="33"/>
        <v>○</v>
      </c>
      <c r="M295" s="36" t="str">
        <f t="shared" ca="1" si="34"/>
        <v/>
      </c>
      <c r="N295" s="36"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36" t="str">
        <f t="shared" ca="1" si="33"/>
        <v>○</v>
      </c>
      <c r="M296" s="36" t="str">
        <f t="shared" ca="1" si="34"/>
        <v/>
      </c>
      <c r="N296" s="36"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36" t="str">
        <f t="shared" ca="1" si="33"/>
        <v>○</v>
      </c>
      <c r="M297" s="36" t="str">
        <f t="shared" ca="1" si="34"/>
        <v/>
      </c>
      <c r="N297" s="36"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36" t="str">
        <f t="shared" ca="1" si="33"/>
        <v>○</v>
      </c>
      <c r="M298" s="36" t="str">
        <f t="shared" ca="1" si="34"/>
        <v/>
      </c>
      <c r="N298" s="36"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36" t="str">
        <f t="shared" ca="1" si="33"/>
        <v>○</v>
      </c>
      <c r="M299" s="36" t="str">
        <f t="shared" ca="1" si="34"/>
        <v/>
      </c>
      <c r="N299" s="36"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36" t="str">
        <f t="shared" ca="1" si="33"/>
        <v>○</v>
      </c>
      <c r="M300" s="36" t="str">
        <f t="shared" ca="1" si="34"/>
        <v/>
      </c>
      <c r="N300" s="36"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36" t="str">
        <f t="shared" ca="1" si="33"/>
        <v>○</v>
      </c>
      <c r="M301" s="36" t="str">
        <f t="shared" ca="1" si="34"/>
        <v/>
      </c>
      <c r="N301" s="36"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36" t="str">
        <f t="shared" ca="1" si="33"/>
        <v>○</v>
      </c>
      <c r="M302" s="36" t="str">
        <f t="shared" ca="1" si="34"/>
        <v/>
      </c>
      <c r="N302" s="36"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36" t="str">
        <f t="shared" ca="1" si="33"/>
        <v>○</v>
      </c>
      <c r="M303" s="36" t="str">
        <f t="shared" ca="1" si="34"/>
        <v/>
      </c>
      <c r="N303" s="36"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36" t="str">
        <f t="shared" ca="1" si="33"/>
        <v>○</v>
      </c>
      <c r="M304" s="36" t="str">
        <f t="shared" ca="1" si="34"/>
        <v/>
      </c>
      <c r="N304" s="36"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36" t="str">
        <f t="shared" ca="1" si="33"/>
        <v>○</v>
      </c>
      <c r="M305" s="36" t="str">
        <f t="shared" ca="1" si="34"/>
        <v/>
      </c>
      <c r="N305" s="36"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36" t="str">
        <f t="shared" ca="1" si="33"/>
        <v>○</v>
      </c>
      <c r="M306" s="36" t="str">
        <f t="shared" ca="1" si="34"/>
        <v/>
      </c>
      <c r="N306" s="36"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36" t="str">
        <f t="shared" ca="1" si="33"/>
        <v>○</v>
      </c>
      <c r="M307" s="36" t="str">
        <f t="shared" ca="1" si="34"/>
        <v/>
      </c>
      <c r="N307" s="36"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36" t="str">
        <f t="shared" ca="1" si="33"/>
        <v>○</v>
      </c>
      <c r="M308" s="36" t="str">
        <f t="shared" ca="1" si="34"/>
        <v/>
      </c>
      <c r="N308" s="36"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36" t="str">
        <f t="shared" ca="1" si="33"/>
        <v>○</v>
      </c>
      <c r="M309" s="36" t="str">
        <f t="shared" ca="1" si="34"/>
        <v/>
      </c>
      <c r="N309" s="36"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36" t="str">
        <f t="shared" ca="1" si="33"/>
        <v>○</v>
      </c>
      <c r="M310" s="36" t="str">
        <f t="shared" ca="1" si="34"/>
        <v/>
      </c>
      <c r="N310" s="36"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36" t="str">
        <f t="shared" ca="1" si="33"/>
        <v>○</v>
      </c>
      <c r="M311" s="36" t="str">
        <f t="shared" ca="1" si="34"/>
        <v/>
      </c>
      <c r="N311" s="36"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36" t="str">
        <f t="shared" ca="1" si="33"/>
        <v>○</v>
      </c>
      <c r="M312" s="36" t="str">
        <f t="shared" ca="1" si="34"/>
        <v/>
      </c>
      <c r="N312" s="36"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36" t="str">
        <f t="shared" ca="1" si="33"/>
        <v>○</v>
      </c>
      <c r="M313" s="36" t="str">
        <f t="shared" ca="1" si="34"/>
        <v/>
      </c>
      <c r="N313" s="36"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36" t="str">
        <f t="shared" ca="1" si="33"/>
        <v>○</v>
      </c>
      <c r="M314" s="36" t="str">
        <f t="shared" ca="1" si="34"/>
        <v/>
      </c>
      <c r="N314" s="36"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36" t="str">
        <f t="shared" ca="1" si="33"/>
        <v>○</v>
      </c>
      <c r="M315" s="36" t="str">
        <f t="shared" ca="1" si="34"/>
        <v/>
      </c>
      <c r="N315" s="36"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36" t="str">
        <f t="shared" ca="1" si="33"/>
        <v>○</v>
      </c>
      <c r="M316" s="36" t="str">
        <f t="shared" ca="1" si="34"/>
        <v/>
      </c>
      <c r="N316" s="36"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36" t="str">
        <f t="shared" ca="1" si="33"/>
        <v>○</v>
      </c>
      <c r="M317" s="36" t="str">
        <f t="shared" ca="1" si="34"/>
        <v/>
      </c>
      <c r="N317" s="36"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36" t="str">
        <f t="shared" ca="1" si="33"/>
        <v>○</v>
      </c>
      <c r="M318" s="36" t="str">
        <f t="shared" ca="1" si="34"/>
        <v/>
      </c>
      <c r="N318" s="36"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36" t="str">
        <f t="shared" ca="1" si="33"/>
        <v>○</v>
      </c>
      <c r="M319" s="36" t="str">
        <f t="shared" ca="1" si="34"/>
        <v/>
      </c>
      <c r="N319" s="36"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36" t="str">
        <f t="shared" ca="1" si="33"/>
        <v>○</v>
      </c>
      <c r="M320" s="36" t="str">
        <f t="shared" ca="1" si="34"/>
        <v/>
      </c>
      <c r="N320" s="36"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36" t="str">
        <f t="shared" ca="1" si="33"/>
        <v>○</v>
      </c>
      <c r="M321" s="36" t="str">
        <f t="shared" ca="1" si="34"/>
        <v/>
      </c>
      <c r="N321" s="36"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36" t="str">
        <f t="shared" ca="1" si="33"/>
        <v>○</v>
      </c>
      <c r="M322" s="36" t="str">
        <f t="shared" ca="1" si="34"/>
        <v/>
      </c>
      <c r="N322" s="36"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36" t="str">
        <f t="shared" ca="1" si="33"/>
        <v>○</v>
      </c>
      <c r="M323" s="36" t="str">
        <f t="shared" ca="1" si="34"/>
        <v/>
      </c>
      <c r="N323" s="36"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36" t="str">
        <f t="shared" ref="L324:L387" ca="1" si="41">IF($K324="","",IF(COUNTIF(B$3:B$1004,$K324)&gt;0,"○",""))</f>
        <v>○</v>
      </c>
      <c r="M324" s="36" t="str">
        <f t="shared" ref="M324:M387" ca="1" si="42">IF($K324="","",IF(COUNTIF(C$3:C$1004,$K324)&gt;0,"○",""))</f>
        <v/>
      </c>
      <c r="N324" s="36"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36" t="str">
        <f t="shared" ca="1" si="41"/>
        <v>○</v>
      </c>
      <c r="M325" s="36" t="str">
        <f t="shared" ca="1" si="42"/>
        <v/>
      </c>
      <c r="N325" s="36"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36" t="str">
        <f t="shared" ca="1" si="41"/>
        <v>○</v>
      </c>
      <c r="M326" s="36" t="str">
        <f t="shared" ca="1" si="42"/>
        <v/>
      </c>
      <c r="N326" s="36"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36" t="str">
        <f t="shared" ca="1" si="41"/>
        <v>○</v>
      </c>
      <c r="M327" s="36" t="str">
        <f t="shared" ca="1" si="42"/>
        <v/>
      </c>
      <c r="N327" s="36"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36" t="str">
        <f t="shared" ca="1" si="41"/>
        <v>○</v>
      </c>
      <c r="M328" s="36" t="str">
        <f t="shared" ca="1" si="42"/>
        <v/>
      </c>
      <c r="N328" s="36"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36" t="str">
        <f t="shared" ca="1" si="41"/>
        <v>○</v>
      </c>
      <c r="M329" s="36" t="str">
        <f t="shared" ca="1" si="42"/>
        <v/>
      </c>
      <c r="N329" s="36"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36" t="str">
        <f t="shared" ca="1" si="41"/>
        <v>○</v>
      </c>
      <c r="M330" s="36" t="str">
        <f t="shared" ca="1" si="42"/>
        <v/>
      </c>
      <c r="N330" s="36"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36" t="str">
        <f t="shared" ca="1" si="41"/>
        <v>○</v>
      </c>
      <c r="M331" s="36" t="str">
        <f t="shared" ca="1" si="42"/>
        <v/>
      </c>
      <c r="N331" s="36"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36" t="str">
        <f t="shared" ca="1" si="41"/>
        <v>○</v>
      </c>
      <c r="M332" s="36" t="str">
        <f t="shared" ca="1" si="42"/>
        <v/>
      </c>
      <c r="N332" s="36"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36" t="str">
        <f t="shared" ca="1" si="41"/>
        <v>○</v>
      </c>
      <c r="M333" s="36" t="str">
        <f t="shared" ca="1" si="42"/>
        <v/>
      </c>
      <c r="N333" s="36"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36" t="str">
        <f t="shared" ca="1" si="41"/>
        <v>○</v>
      </c>
      <c r="M334" s="36" t="str">
        <f t="shared" ca="1" si="42"/>
        <v/>
      </c>
      <c r="N334" s="36"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36" t="str">
        <f t="shared" ca="1" si="41"/>
        <v>○</v>
      </c>
      <c r="M335" s="36" t="str">
        <f t="shared" ca="1" si="42"/>
        <v/>
      </c>
      <c r="N335" s="36"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36" t="str">
        <f t="shared" ca="1" si="41"/>
        <v>○</v>
      </c>
      <c r="M336" s="36" t="str">
        <f t="shared" ca="1" si="42"/>
        <v/>
      </c>
      <c r="N336" s="36"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36" t="str">
        <f t="shared" ca="1" si="41"/>
        <v>○</v>
      </c>
      <c r="M337" s="36" t="str">
        <f t="shared" ca="1" si="42"/>
        <v/>
      </c>
      <c r="N337" s="36"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36" t="str">
        <f t="shared" ca="1" si="41"/>
        <v>○</v>
      </c>
      <c r="M338" s="36" t="str">
        <f t="shared" ca="1" si="42"/>
        <v/>
      </c>
      <c r="N338" s="36"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36" t="str">
        <f t="shared" ca="1" si="41"/>
        <v>○</v>
      </c>
      <c r="M339" s="36" t="str">
        <f t="shared" ca="1" si="42"/>
        <v/>
      </c>
      <c r="N339" s="36"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36" t="str">
        <f t="shared" ca="1" si="41"/>
        <v>○</v>
      </c>
      <c r="M340" s="36" t="str">
        <f t="shared" ca="1" si="42"/>
        <v/>
      </c>
      <c r="N340" s="36"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36" t="str">
        <f t="shared" ca="1" si="41"/>
        <v/>
      </c>
      <c r="M341" s="36" t="str">
        <f t="shared" ca="1" si="42"/>
        <v/>
      </c>
      <c r="N341" s="36"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変数強制定義</v>
      </c>
      <c r="L342" s="36" t="str">
        <f t="shared" ca="1" si="41"/>
        <v>○</v>
      </c>
      <c r="M342" s="36" t="str">
        <f t="shared" ca="1" si="42"/>
        <v>○</v>
      </c>
      <c r="N342" s="36" t="str">
        <f t="shared" ca="1" si="43"/>
        <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変数定義</v>
      </c>
      <c r="L343" s="36" t="str">
        <f t="shared" ca="1" si="41"/>
        <v/>
      </c>
      <c r="M343" s="36" t="str">
        <f t="shared" ca="1" si="42"/>
        <v>○</v>
      </c>
      <c r="N343" s="36" t="str">
        <f t="shared" ca="1" si="43"/>
        <v>○</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配列定義</v>
      </c>
      <c r="L344" s="36" t="str">
        <f t="shared" ca="1" si="41"/>
        <v>○</v>
      </c>
      <c r="M344" s="36" t="str">
        <f t="shared" ca="1" si="42"/>
        <v>○</v>
      </c>
      <c r="N344" s="36"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定数定義</v>
      </c>
      <c r="L345" s="36" t="str">
        <f t="shared" ca="1" si="41"/>
        <v>○</v>
      </c>
      <c r="M345" s="36" t="str">
        <f t="shared" ca="1" si="42"/>
        <v>○</v>
      </c>
      <c r="N345" s="36"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構造体定義</v>
      </c>
      <c r="L346" s="36" t="str">
        <f t="shared" ca="1" si="41"/>
        <v>○</v>
      </c>
      <c r="M346" s="36" t="str">
        <f t="shared" ca="1" si="42"/>
        <v>○</v>
      </c>
      <c r="N346" s="36"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列挙型定義</v>
      </c>
      <c r="L347" s="36" t="str">
        <f t="shared" ca="1" si="41"/>
        <v>○</v>
      </c>
      <c r="M347" s="36" t="str">
        <f t="shared" ca="1" si="42"/>
        <v>○</v>
      </c>
      <c r="N347" s="36" t="str">
        <f t="shared" ca="1" si="43"/>
        <v>○</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マクロ定義</v>
      </c>
      <c r="L348" s="36" t="str">
        <f t="shared" ca="1" si="41"/>
        <v>○</v>
      </c>
      <c r="M348" s="36" t="str">
        <f t="shared" ca="1" si="42"/>
        <v>○</v>
      </c>
      <c r="N348" s="36"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関数定義</v>
      </c>
      <c r="L349" s="36" t="str">
        <f t="shared" ca="1" si="41"/>
        <v>○</v>
      </c>
      <c r="M349" s="36" t="str">
        <f t="shared" ca="1" si="42"/>
        <v>○</v>
      </c>
      <c r="N349" s="36"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関数呼出</v>
      </c>
      <c r="L350" s="36" t="str">
        <f t="shared" ca="1" si="41"/>
        <v>○</v>
      </c>
      <c r="M350" s="36" t="str">
        <f t="shared" ca="1" si="42"/>
        <v>○</v>
      </c>
      <c r="N350" s="36"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1</v>
      </c>
      <c r="G351">
        <f ca="1">IF(OR(F351&gt;1,F351=""),"",COUNTIF($F$3:$F351,1))</f>
        <v>339</v>
      </c>
      <c r="H351" t="str">
        <f t="shared" ca="1" si="45"/>
        <v>変数強制定義</v>
      </c>
      <c r="J351">
        <f t="shared" si="47"/>
        <v>348</v>
      </c>
      <c r="K351" t="str">
        <f t="shared" ca="1" si="40"/>
        <v>コメント</v>
      </c>
      <c r="L351" s="36" t="str">
        <f t="shared" ca="1" si="41"/>
        <v>○</v>
      </c>
      <c r="M351" s="36" t="str">
        <f t="shared" ca="1" si="42"/>
        <v>○</v>
      </c>
      <c r="N351" s="36" t="str">
        <f t="shared" ca="1" si="43"/>
        <v>○</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340</v>
      </c>
      <c r="H352" t="str">
        <f t="shared" ca="1" si="45"/>
        <v>変数定義</v>
      </c>
      <c r="J352">
        <f t="shared" si="47"/>
        <v>349</v>
      </c>
      <c r="K352" t="str">
        <f t="shared" ca="1" si="40"/>
        <v>分岐 if</v>
      </c>
      <c r="L352" s="36" t="str">
        <f t="shared" ca="1" si="41"/>
        <v>○</v>
      </c>
      <c r="M352" s="36" t="str">
        <f t="shared" ca="1" si="42"/>
        <v>○</v>
      </c>
      <c r="N352" s="36"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1</v>
      </c>
      <c r="G353">
        <f ca="1">IF(OR(F353&gt;1,F353=""),"",COUNTIF($F$3:$F353,1))</f>
        <v>341</v>
      </c>
      <c r="H353" t="str">
        <f t="shared" ca="1" si="45"/>
        <v>配列定義</v>
      </c>
      <c r="J353">
        <f t="shared" si="47"/>
        <v>350</v>
      </c>
      <c r="K353" t="str">
        <f t="shared" ca="1" si="40"/>
        <v>分岐 if（空オブジェクト確認）</v>
      </c>
      <c r="L353" s="36" t="str">
        <f t="shared" ca="1" si="41"/>
        <v>○</v>
      </c>
      <c r="M353" s="36" t="str">
        <f t="shared" ca="1" si="42"/>
        <v>○</v>
      </c>
      <c r="N353" s="36"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1</v>
      </c>
      <c r="G354">
        <f ca="1">IF(OR(F354&gt;1,F354=""),"",COUNTIF($F$3:$F354,1))</f>
        <v>342</v>
      </c>
      <c r="H354" t="str">
        <f t="shared" ca="1" si="45"/>
        <v>定数定義</v>
      </c>
      <c r="J354">
        <f t="shared" si="47"/>
        <v>351</v>
      </c>
      <c r="K354" t="str">
        <f t="shared" ca="1" si="40"/>
        <v>分岐 switch</v>
      </c>
      <c r="L354" s="36" t="str">
        <f t="shared" ca="1" si="41"/>
        <v>○</v>
      </c>
      <c r="M354" s="36" t="str">
        <f t="shared" ca="1" si="42"/>
        <v>○</v>
      </c>
      <c r="N354" s="36"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1</v>
      </c>
      <c r="G355">
        <f ca="1">IF(OR(F355&gt;1,F355=""),"",COUNTIF($F$3:$F355,1))</f>
        <v>343</v>
      </c>
      <c r="H355" t="str">
        <f t="shared" ca="1" si="45"/>
        <v>構造体定義</v>
      </c>
      <c r="J355">
        <f t="shared" si="47"/>
        <v>352</v>
      </c>
      <c r="K355" t="str">
        <f t="shared" ca="1" si="40"/>
        <v>分岐 何もしない処理</v>
      </c>
      <c r="L355" s="36" t="str">
        <f t="shared" ca="1" si="41"/>
        <v/>
      </c>
      <c r="M355" s="36" t="str">
        <f t="shared" ca="1" si="42"/>
        <v>○</v>
      </c>
      <c r="N355" s="36"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1</v>
      </c>
      <c r="G356">
        <f ca="1">IF(OR(F356&gt;1,F356=""),"",COUNTIF($F$3:$F356,1))</f>
        <v>344</v>
      </c>
      <c r="H356" t="str">
        <f t="shared" ca="1" si="45"/>
        <v>列挙型定義</v>
      </c>
      <c r="J356">
        <f t="shared" si="47"/>
        <v>353</v>
      </c>
      <c r="K356" t="str">
        <f t="shared" ca="1" si="40"/>
        <v>繰返し for</v>
      </c>
      <c r="L356" s="36" t="str">
        <f t="shared" ca="1" si="41"/>
        <v>○</v>
      </c>
      <c r="M356" s="36" t="str">
        <f t="shared" ca="1" si="42"/>
        <v>○</v>
      </c>
      <c r="N356" s="36"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1</v>
      </c>
      <c r="G357">
        <f ca="1">IF(OR(F357&gt;1,F357=""),"",COUNTIF($F$3:$F357,1))</f>
        <v>345</v>
      </c>
      <c r="H357" t="str">
        <f t="shared" ca="1" si="45"/>
        <v>マクロ定義</v>
      </c>
      <c r="J357">
        <f t="shared" si="47"/>
        <v>354</v>
      </c>
      <c r="K357" t="str">
        <f t="shared" ca="1" si="40"/>
        <v>繰返し for each</v>
      </c>
      <c r="L357" s="36" t="str">
        <f t="shared" ca="1" si="41"/>
        <v>○</v>
      </c>
      <c r="M357" s="36" t="str">
        <f t="shared" ca="1" si="42"/>
        <v>○</v>
      </c>
      <c r="N357" s="36"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1</v>
      </c>
      <c r="G358">
        <f ca="1">IF(OR(F358&gt;1,F358=""),"",COUNTIF($F$3:$F358,1))</f>
        <v>346</v>
      </c>
      <c r="H358" t="str">
        <f t="shared" ca="1" si="45"/>
        <v>関数定義</v>
      </c>
      <c r="J358">
        <f t="shared" si="47"/>
        <v>355</v>
      </c>
      <c r="K358" t="str">
        <f t="shared" ca="1" si="40"/>
        <v>繰返し while</v>
      </c>
      <c r="L358" s="36" t="str">
        <f t="shared" ca="1" si="41"/>
        <v>○</v>
      </c>
      <c r="M358" s="36" t="str">
        <f t="shared" ca="1" si="42"/>
        <v>○</v>
      </c>
      <c r="N358" s="36"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1</v>
      </c>
      <c r="G359">
        <f ca="1">IF(OR(F359&gt;1,F359=""),"",COUNTIF($F$3:$F359,1))</f>
        <v>347</v>
      </c>
      <c r="H359" t="str">
        <f t="shared" ca="1" si="45"/>
        <v>関数呼出</v>
      </c>
      <c r="J359">
        <f t="shared" si="47"/>
        <v>356</v>
      </c>
      <c r="K359" t="str">
        <f t="shared" ca="1" si="40"/>
        <v>繰返し do while</v>
      </c>
      <c r="L359" s="36" t="str">
        <f t="shared" ca="1" si="41"/>
        <v>○</v>
      </c>
      <c r="M359" s="36" t="str">
        <f t="shared" ca="1" si="42"/>
        <v>○</v>
      </c>
      <c r="N359" s="36"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1</v>
      </c>
      <c r="G360">
        <f ca="1">IF(OR(F360&gt;1,F360=""),"",COUNTIF($F$3:$F360,1))</f>
        <v>348</v>
      </c>
      <c r="H360" t="str">
        <f t="shared" ca="1" si="45"/>
        <v>コメント</v>
      </c>
      <c r="J360">
        <f t="shared" si="47"/>
        <v>357</v>
      </c>
      <c r="K360" t="str">
        <f t="shared" ca="1" si="40"/>
        <v>繰返し do until</v>
      </c>
      <c r="L360" s="36" t="str">
        <f t="shared" ca="1" si="41"/>
        <v>○</v>
      </c>
      <c r="M360" s="36" t="str">
        <f t="shared" ca="1" si="42"/>
        <v>○</v>
      </c>
      <c r="N360" s="36"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1</v>
      </c>
      <c r="G361">
        <f ca="1">IF(OR(F361&gt;1,F361=""),"",COUNTIF($F$3:$F361,1))</f>
        <v>349</v>
      </c>
      <c r="H361" t="str">
        <f t="shared" ca="1" si="45"/>
        <v>分岐 if</v>
      </c>
      <c r="J361">
        <f t="shared" si="47"/>
        <v>358</v>
      </c>
      <c r="K361" t="str">
        <f t="shared" ca="1" si="40"/>
        <v>繰返し continue</v>
      </c>
      <c r="L361" s="36" t="str">
        <f t="shared" ca="1" si="41"/>
        <v/>
      </c>
      <c r="M361" s="36" t="str">
        <f t="shared" ca="1" si="42"/>
        <v>○</v>
      </c>
      <c r="N361" s="36"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1</v>
      </c>
      <c r="G362">
        <f ca="1">IF(OR(F362&gt;1,F362=""),"",COUNTIF($F$3:$F362,1))</f>
        <v>350</v>
      </c>
      <c r="H362" t="str">
        <f t="shared" ca="1" si="45"/>
        <v>分岐 if（空オブジェクト確認）</v>
      </c>
      <c r="J362">
        <f t="shared" si="47"/>
        <v>359</v>
      </c>
      <c r="K362" t="str">
        <f t="shared" ca="1" si="40"/>
        <v>ブロック脱出（Sub/Function/For/Do）</v>
      </c>
      <c r="L362" s="36" t="str">
        <f t="shared" ca="1" si="41"/>
        <v>○</v>
      </c>
      <c r="M362" s="36" t="str">
        <f t="shared" ca="1" si="42"/>
        <v>○</v>
      </c>
      <c r="N362" s="36"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1</v>
      </c>
      <c r="G363">
        <f ca="1">IF(OR(F363&gt;1,F363=""),"",COUNTIF($F$3:$F363,1))</f>
        <v>351</v>
      </c>
      <c r="H363" t="str">
        <f t="shared" ca="1" si="45"/>
        <v>分岐 switch</v>
      </c>
      <c r="J363">
        <f t="shared" si="47"/>
        <v>360</v>
      </c>
      <c r="K363" t="str">
        <f t="shared" ca="1" si="40"/>
        <v>入力（数値入力のみ）</v>
      </c>
      <c r="L363" s="36" t="str">
        <f t="shared" ca="1" si="41"/>
        <v/>
      </c>
      <c r="M363" s="36" t="str">
        <f t="shared" ca="1" si="42"/>
        <v>○</v>
      </c>
      <c r="N363" s="36"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352</v>
      </c>
      <c r="H364" t="str">
        <f t="shared" ca="1" si="45"/>
        <v>分岐 何もしない処理</v>
      </c>
      <c r="J364">
        <f t="shared" si="47"/>
        <v>361</v>
      </c>
      <c r="K364" t="str">
        <f t="shared" ca="1" si="40"/>
        <v>入力（数値/文字列入力）</v>
      </c>
      <c r="L364" s="36" t="str">
        <f t="shared" ca="1" si="41"/>
        <v/>
      </c>
      <c r="M364" s="36" t="str">
        <f t="shared" ca="1" si="42"/>
        <v>○</v>
      </c>
      <c r="N364" s="36"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1</v>
      </c>
      <c r="G365">
        <f ca="1">IF(OR(F365&gt;1,F365=""),"",COUNTIF($F$3:$F365,1))</f>
        <v>353</v>
      </c>
      <c r="H365" t="str">
        <f t="shared" ca="1" si="45"/>
        <v>繰返し for</v>
      </c>
      <c r="J365">
        <f t="shared" si="47"/>
        <v>362</v>
      </c>
      <c r="K365" t="str">
        <f t="shared" ca="1" si="40"/>
        <v>出力①</v>
      </c>
      <c r="L365" s="36" t="str">
        <f t="shared" ca="1" si="41"/>
        <v/>
      </c>
      <c r="M365" s="36" t="str">
        <f t="shared" ca="1" si="42"/>
        <v>○</v>
      </c>
      <c r="N365" s="36" t="str">
        <f t="shared" ca="1" si="43"/>
        <v/>
      </c>
    </row>
    <row r="366" spans="1:14">
      <c r="A366">
        <f t="shared" si="46"/>
        <v>363</v>
      </c>
      <c r="B366" t="str">
        <f ca="1">IFERROR(VLOOKUP($A366,'vbs,vba'!$G:$H,2,FALSE),"")</f>
        <v/>
      </c>
      <c r="C366" t="str">
        <f ca="1">IFERROR(VLOOKUP($A366,python!$H:$I,2,FALSE),"")</f>
        <v>繰返し for each</v>
      </c>
      <c r="D366" t="str">
        <f ca="1">IFERROR(VLOOKUP($A366,bat!$F:$G,2,FALSE),"")</f>
        <v/>
      </c>
      <c r="E366" t="str">
        <f t="shared" ca="1" si="44"/>
        <v>繰返し for each</v>
      </c>
      <c r="F366">
        <f ca="1">IF($E366="","",COUNTIF($E$3:$E366,$E366))</f>
        <v>1</v>
      </c>
      <c r="G366">
        <f ca="1">IF(OR(F366&gt;1,F366=""),"",COUNTIF($F$3:$F366,1))</f>
        <v>354</v>
      </c>
      <c r="H366" t="str">
        <f t="shared" ca="1" si="45"/>
        <v>繰返し for each</v>
      </c>
      <c r="J366">
        <f t="shared" si="47"/>
        <v>363</v>
      </c>
      <c r="K366" t="str">
        <f t="shared" ca="1" si="40"/>
        <v>出力②</v>
      </c>
      <c r="L366" s="36" t="str">
        <f t="shared" ca="1" si="41"/>
        <v/>
      </c>
      <c r="M366" s="36" t="str">
        <f t="shared" ca="1" si="42"/>
        <v>○</v>
      </c>
      <c r="N366" s="36" t="str">
        <f t="shared" ca="1" si="43"/>
        <v/>
      </c>
    </row>
    <row r="367" spans="1:14">
      <c r="A367">
        <f t="shared" si="46"/>
        <v>364</v>
      </c>
      <c r="B367" t="str">
        <f ca="1">IFERROR(VLOOKUP($A367,'vbs,vba'!$G:$H,2,FALSE),"")</f>
        <v/>
      </c>
      <c r="C367" t="str">
        <f ca="1">IFERROR(VLOOKUP($A367,python!$H:$I,2,FALSE),"")</f>
        <v>繰返し while</v>
      </c>
      <c r="D367" t="str">
        <f ca="1">IFERROR(VLOOKUP($A367,bat!$F:$G,2,FALSE),"")</f>
        <v/>
      </c>
      <c r="E367" t="str">
        <f t="shared" ca="1" si="44"/>
        <v>繰返し while</v>
      </c>
      <c r="F367">
        <f ca="1">IF($E367="","",COUNTIF($E$3:$E367,$E367))</f>
        <v>1</v>
      </c>
      <c r="G367">
        <f ca="1">IF(OR(F367&gt;1,F367=""),"",COUNTIF($F$3:$F367,1))</f>
        <v>355</v>
      </c>
      <c r="H367" t="str">
        <f t="shared" ca="1" si="45"/>
        <v>繰返し while</v>
      </c>
      <c r="J367">
        <f t="shared" si="47"/>
        <v>364</v>
      </c>
      <c r="K367" t="str">
        <f t="shared" ca="1" si="40"/>
        <v>処理継続チェック(アサート)</v>
      </c>
      <c r="L367" s="36" t="str">
        <f t="shared" ca="1" si="41"/>
        <v/>
      </c>
      <c r="M367" s="36" t="str">
        <f t="shared" ca="1" si="42"/>
        <v>○</v>
      </c>
      <c r="N367" s="36" t="str">
        <f t="shared" ca="1" si="43"/>
        <v/>
      </c>
    </row>
    <row r="368" spans="1:14">
      <c r="A368">
        <f t="shared" si="46"/>
        <v>365</v>
      </c>
      <c r="B368" t="str">
        <f ca="1">IFERROR(VLOOKUP($A368,'vbs,vba'!$G:$H,2,FALSE),"")</f>
        <v/>
      </c>
      <c r="C368" t="str">
        <f ca="1">IFERROR(VLOOKUP($A368,python!$H:$I,2,FALSE),"")</f>
        <v>繰返し do while</v>
      </c>
      <c r="D368" t="str">
        <f ca="1">IFERROR(VLOOKUP($A368,bat!$F:$G,2,FALSE),"")</f>
        <v/>
      </c>
      <c r="E368" t="str">
        <f t="shared" ca="1" si="44"/>
        <v>繰返し do while</v>
      </c>
      <c r="F368">
        <f ca="1">IF($E368="","",COUNTIF($E$3:$E368,$E368))</f>
        <v>1</v>
      </c>
      <c r="G368">
        <f ca="1">IF(OR(F368&gt;1,F368=""),"",COUNTIF($F$3:$F368,1))</f>
        <v>356</v>
      </c>
      <c r="H368" t="str">
        <f t="shared" ca="1" si="45"/>
        <v>繰返し do while</v>
      </c>
      <c r="J368">
        <f t="shared" si="47"/>
        <v>365</v>
      </c>
      <c r="K368" t="str">
        <f t="shared" ca="1" si="40"/>
        <v>クラスインスタンス生成</v>
      </c>
      <c r="L368" s="36" t="str">
        <f t="shared" ca="1" si="41"/>
        <v>○</v>
      </c>
      <c r="M368" s="36" t="str">
        <f t="shared" ca="1" si="42"/>
        <v>○</v>
      </c>
      <c r="N368" s="36" t="str">
        <f t="shared" ca="1" si="43"/>
        <v/>
      </c>
    </row>
    <row r="369" spans="1:14">
      <c r="A369">
        <f t="shared" si="46"/>
        <v>366</v>
      </c>
      <c r="B369" t="str">
        <f ca="1">IFERROR(VLOOKUP($A369,'vbs,vba'!$G:$H,2,FALSE),"")</f>
        <v/>
      </c>
      <c r="C369" t="str">
        <f ca="1">IFERROR(VLOOKUP($A369,python!$H:$I,2,FALSE),"")</f>
        <v>繰返し do until</v>
      </c>
      <c r="D369" t="str">
        <f ca="1">IFERROR(VLOOKUP($A369,bat!$F:$G,2,FALSE),"")</f>
        <v/>
      </c>
      <c r="E369" t="str">
        <f t="shared" ca="1" si="44"/>
        <v>繰返し do until</v>
      </c>
      <c r="F369">
        <f ca="1">IF($E369="","",COUNTIF($E$3:$E369,$E369))</f>
        <v>1</v>
      </c>
      <c r="G369">
        <f ca="1">IF(OR(F369&gt;1,F369=""),"",COUNTIF($F$3:$F369,1))</f>
        <v>357</v>
      </c>
      <c r="H369" t="str">
        <f t="shared" ca="1" si="45"/>
        <v>繰返し do until</v>
      </c>
      <c r="J369">
        <f t="shared" si="47"/>
        <v>366</v>
      </c>
      <c r="K369" t="str">
        <f t="shared" ca="1" si="40"/>
        <v>クラスインスタンス破棄</v>
      </c>
      <c r="L369" s="36" t="str">
        <f t="shared" ca="1" si="41"/>
        <v>○</v>
      </c>
      <c r="M369" s="36" t="str">
        <f t="shared" ca="1" si="42"/>
        <v>○</v>
      </c>
      <c r="N369" s="36" t="str">
        <f t="shared" ca="1" si="43"/>
        <v/>
      </c>
    </row>
    <row r="370" spans="1:14">
      <c r="A370">
        <f t="shared" si="46"/>
        <v>367</v>
      </c>
      <c r="B370" t="str">
        <f ca="1">IFERROR(VLOOKUP($A370,'vbs,vba'!$G:$H,2,FALSE),"")</f>
        <v/>
      </c>
      <c r="C370" t="str">
        <f ca="1">IFERROR(VLOOKUP($A370,python!$H:$I,2,FALSE),"")</f>
        <v>繰返し continue</v>
      </c>
      <c r="D370" t="str">
        <f ca="1">IFERROR(VLOOKUP($A370,bat!$F:$G,2,FALSE),"")</f>
        <v/>
      </c>
      <c r="E370" t="str">
        <f t="shared" ca="1" si="44"/>
        <v>繰返し continue</v>
      </c>
      <c r="F370">
        <f ca="1">IF($E370="","",COUNTIF($E$3:$E370,$E370))</f>
        <v>1</v>
      </c>
      <c r="G370">
        <f ca="1">IF(OR(F370&gt;1,F370=""),"",COUNTIF($F$3:$F370,1))</f>
        <v>358</v>
      </c>
      <c r="H370" t="str">
        <f t="shared" ca="1" si="45"/>
        <v>繰返し continue</v>
      </c>
      <c r="J370">
        <f t="shared" si="47"/>
        <v>367</v>
      </c>
      <c r="K370" t="str">
        <f t="shared" ca="1" si="40"/>
        <v>連続コマンド実行</v>
      </c>
      <c r="L370" s="36" t="str">
        <f t="shared" ca="1" si="41"/>
        <v>○</v>
      </c>
      <c r="M370" s="36" t="str">
        <f t="shared" ca="1" si="42"/>
        <v>○</v>
      </c>
      <c r="N370" s="36" t="str">
        <f t="shared" ca="1" si="43"/>
        <v/>
      </c>
    </row>
    <row r="371" spans="1:14">
      <c r="A371">
        <f t="shared" si="46"/>
        <v>368</v>
      </c>
      <c r="B371" t="str">
        <f ca="1">IFERROR(VLOOKUP($A371,'vbs,vba'!$G:$H,2,FALSE),"")</f>
        <v/>
      </c>
      <c r="C371" t="str">
        <f ca="1">IFERROR(VLOOKUP($A371,python!$H:$I,2,FALSE),"")</f>
        <v>ブロック脱出（Sub/Function/For/Do）</v>
      </c>
      <c r="D371" t="str">
        <f ca="1">IFERROR(VLOOKUP($A371,bat!$F:$G,2,FALSE),"")</f>
        <v/>
      </c>
      <c r="E371" t="str">
        <f t="shared" ca="1" si="44"/>
        <v>ブロック脱出（Sub/Function/For/Do）</v>
      </c>
      <c r="F371">
        <f ca="1">IF($E371="","",COUNTIF($E$3:$E371,$E371))</f>
        <v>1</v>
      </c>
      <c r="G371">
        <f ca="1">IF(OR(F371&gt;1,F371=""),"",COUNTIF($F$3:$F371,1))</f>
        <v>359</v>
      </c>
      <c r="H371" t="str">
        <f t="shared" ca="1" si="45"/>
        <v>ブロック脱出（Sub/Function/For/Do）</v>
      </c>
      <c r="J371">
        <f t="shared" si="47"/>
        <v>368</v>
      </c>
      <c r="K371" t="str">
        <f t="shared" ca="1" si="40"/>
        <v>一時停止</v>
      </c>
      <c r="L371" s="36" t="str">
        <f t="shared" ca="1" si="41"/>
        <v>○</v>
      </c>
      <c r="M371" s="36" t="str">
        <f t="shared" ca="1" si="42"/>
        <v>○</v>
      </c>
      <c r="N371" s="36" t="str">
        <f t="shared" ca="1" si="43"/>
        <v/>
      </c>
    </row>
    <row r="372" spans="1:14">
      <c r="A372">
        <f t="shared" si="46"/>
        <v>369</v>
      </c>
      <c r="B372" t="str">
        <f ca="1">IFERROR(VLOOKUP($A372,'vbs,vba'!$G:$H,2,FALSE),"")</f>
        <v/>
      </c>
      <c r="C372" t="str">
        <f ca="1">IFERROR(VLOOKUP($A372,python!$H:$I,2,FALSE),"")</f>
        <v>入力（数値入力のみ）</v>
      </c>
      <c r="D372" t="str">
        <f ca="1">IFERROR(VLOOKUP($A372,bat!$F:$G,2,FALSE),"")</f>
        <v/>
      </c>
      <c r="E372" t="str">
        <f t="shared" ca="1" si="44"/>
        <v>入力（数値入力のみ）</v>
      </c>
      <c r="F372">
        <f ca="1">IF($E372="","",COUNTIF($E$3:$E372,$E372))</f>
        <v>1</v>
      </c>
      <c r="G372">
        <f ca="1">IF(OR(F372&gt;1,F372=""),"",COUNTIF($F$3:$F372,1))</f>
        <v>360</v>
      </c>
      <c r="H372" t="str">
        <f t="shared" ca="1" si="45"/>
        <v>入力（数値入力のみ）</v>
      </c>
      <c r="J372">
        <f t="shared" si="47"/>
        <v>369</v>
      </c>
      <c r="K372" t="str">
        <f t="shared" ca="1" si="40"/>
        <v>エンコード宣言(文字コード)</v>
      </c>
      <c r="L372" s="36" t="str">
        <f t="shared" ca="1" si="41"/>
        <v/>
      </c>
      <c r="M372" s="36" t="str">
        <f t="shared" ca="1" si="42"/>
        <v>○</v>
      </c>
      <c r="N372" s="36" t="str">
        <f t="shared" ca="1" si="43"/>
        <v/>
      </c>
    </row>
    <row r="373" spans="1:14">
      <c r="A373">
        <f t="shared" si="46"/>
        <v>370</v>
      </c>
      <c r="B373" t="str">
        <f ca="1">IFERROR(VLOOKUP($A373,'vbs,vba'!$G:$H,2,FALSE),"")</f>
        <v/>
      </c>
      <c r="C373" t="str">
        <f ca="1">IFERROR(VLOOKUP($A373,python!$H:$I,2,FALSE),"")</f>
        <v>入力（数値/文字列入力）</v>
      </c>
      <c r="D373" t="str">
        <f ca="1">IFERROR(VLOOKUP($A373,bat!$F:$G,2,FALSE),"")</f>
        <v/>
      </c>
      <c r="E373" t="str">
        <f t="shared" ca="1" si="44"/>
        <v>入力（数値/文字列入力）</v>
      </c>
      <c r="F373">
        <f ca="1">IF($E373="","",COUNTIF($E$3:$E373,$E373))</f>
        <v>1</v>
      </c>
      <c r="G373">
        <f ca="1">IF(OR(F373&gt;1,F373=""),"",COUNTIF($F$3:$F373,1))</f>
        <v>361</v>
      </c>
      <c r="H373" t="str">
        <f t="shared" ca="1" si="45"/>
        <v>入力（数値/文字列入力）</v>
      </c>
      <c r="J373">
        <f t="shared" si="47"/>
        <v>370</v>
      </c>
      <c r="K373" t="str">
        <f t="shared" ca="1" si="40"/>
        <v>インタプリタパス指定</v>
      </c>
      <c r="L373" s="36" t="str">
        <f t="shared" ca="1" si="41"/>
        <v/>
      </c>
      <c r="M373" s="36" t="str">
        <f t="shared" ca="1" si="42"/>
        <v>○</v>
      </c>
      <c r="N373" s="36" t="str">
        <f t="shared" ca="1" si="43"/>
        <v/>
      </c>
    </row>
    <row r="374" spans="1:14">
      <c r="A374">
        <f t="shared" si="46"/>
        <v>371</v>
      </c>
      <c r="B374" t="str">
        <f ca="1">IFERROR(VLOOKUP($A374,'vbs,vba'!$G:$H,2,FALSE),"")</f>
        <v/>
      </c>
      <c r="C374" t="str">
        <f ca="1">IFERROR(VLOOKUP($A374,python!$H:$I,2,FALSE),"")</f>
        <v>出力①</v>
      </c>
      <c r="D374" t="str">
        <f ca="1">IFERROR(VLOOKUP($A374,bat!$F:$G,2,FALSE),"")</f>
        <v/>
      </c>
      <c r="E374" t="str">
        <f t="shared" ca="1" si="44"/>
        <v>出力①</v>
      </c>
      <c r="F374">
        <f ca="1">IF($E374="","",COUNTIF($E$3:$E374,$E374))</f>
        <v>1</v>
      </c>
      <c r="G374">
        <f ca="1">IF(OR(F374&gt;1,F374=""),"",COUNTIF($F$3:$F374,1))</f>
        <v>362</v>
      </c>
      <c r="H374" t="str">
        <f t="shared" ca="1" si="45"/>
        <v>出力①</v>
      </c>
      <c r="J374">
        <f t="shared" si="47"/>
        <v>371</v>
      </c>
      <c r="K374" t="str">
        <f t="shared" ca="1" si="40"/>
        <v>import</v>
      </c>
      <c r="L374" s="36" t="str">
        <f t="shared" ca="1" si="41"/>
        <v/>
      </c>
      <c r="M374" s="36" t="str">
        <f t="shared" ca="1" si="42"/>
        <v>○</v>
      </c>
      <c r="N374" s="36" t="str">
        <f t="shared" ca="1" si="43"/>
        <v/>
      </c>
    </row>
    <row r="375" spans="1:14">
      <c r="A375">
        <f t="shared" si="46"/>
        <v>372</v>
      </c>
      <c r="B375" t="str">
        <f ca="1">IFERROR(VLOOKUP($A375,'vbs,vba'!$G:$H,2,FALSE),"")</f>
        <v/>
      </c>
      <c r="C375" t="str">
        <f ca="1">IFERROR(VLOOKUP($A375,python!$H:$I,2,FALSE),"")</f>
        <v>出力②</v>
      </c>
      <c r="D375" t="str">
        <f ca="1">IFERROR(VLOOKUP($A375,bat!$F:$G,2,FALSE),"")</f>
        <v/>
      </c>
      <c r="E375" t="str">
        <f t="shared" ca="1" si="44"/>
        <v>出力②</v>
      </c>
      <c r="F375">
        <f ca="1">IF($E375="","",COUNTIF($E$3:$E375,$E375))</f>
        <v>1</v>
      </c>
      <c r="G375">
        <f ca="1">IF(OR(F375&gt;1,F375=""),"",COUNTIF($F$3:$F375,1))</f>
        <v>363</v>
      </c>
      <c r="H375" t="str">
        <f t="shared" ca="1" si="45"/>
        <v>出力②</v>
      </c>
      <c r="J375">
        <f t="shared" si="47"/>
        <v>372</v>
      </c>
      <c r="K375" t="str">
        <f t="shared" ca="1" si="40"/>
        <v>条件式 and</v>
      </c>
      <c r="L375" s="36" t="str">
        <f t="shared" ca="1" si="41"/>
        <v/>
      </c>
      <c r="M375" s="36" t="str">
        <f t="shared" ca="1" si="42"/>
        <v>○</v>
      </c>
      <c r="N375" s="36" t="str">
        <f t="shared" ca="1" si="43"/>
        <v/>
      </c>
    </row>
    <row r="376" spans="1:14">
      <c r="A376">
        <f t="shared" si="46"/>
        <v>373</v>
      </c>
      <c r="B376" t="str">
        <f ca="1">IFERROR(VLOOKUP($A376,'vbs,vba'!$G:$H,2,FALSE),"")</f>
        <v/>
      </c>
      <c r="C376" t="str">
        <f ca="1">IFERROR(VLOOKUP($A376,python!$H:$I,2,FALSE),"")</f>
        <v>処理継続チェック(アサート)</v>
      </c>
      <c r="D376" t="str">
        <f ca="1">IFERROR(VLOOKUP($A376,bat!$F:$G,2,FALSE),"")</f>
        <v/>
      </c>
      <c r="E376" t="str">
        <f t="shared" ca="1" si="44"/>
        <v>処理継続チェック(アサート)</v>
      </c>
      <c r="F376">
        <f ca="1">IF($E376="","",COUNTIF($E$3:$E376,$E376))</f>
        <v>1</v>
      </c>
      <c r="G376">
        <f ca="1">IF(OR(F376&gt;1,F376=""),"",COUNTIF($F$3:$F376,1))</f>
        <v>364</v>
      </c>
      <c r="H376" t="str">
        <f t="shared" ca="1" si="45"/>
        <v>処理継続チェック(アサート)</v>
      </c>
      <c r="J376">
        <f t="shared" si="47"/>
        <v>373</v>
      </c>
      <c r="K376" t="str">
        <f t="shared" ca="1" si="40"/>
        <v>条件式 or</v>
      </c>
      <c r="L376" s="36" t="str">
        <f t="shared" ca="1" si="41"/>
        <v/>
      </c>
      <c r="M376" s="36" t="str">
        <f t="shared" ca="1" si="42"/>
        <v>○</v>
      </c>
      <c r="N376" s="36" t="str">
        <f t="shared" ca="1" si="43"/>
        <v/>
      </c>
    </row>
    <row r="377" spans="1:14">
      <c r="A377">
        <f t="shared" si="46"/>
        <v>374</v>
      </c>
      <c r="B377" t="str">
        <f ca="1">IFERROR(VLOOKUP($A377,'vbs,vba'!$G:$H,2,FALSE),"")</f>
        <v/>
      </c>
      <c r="C377" t="str">
        <f ca="1">IFERROR(VLOOKUP($A377,python!$H:$I,2,FALSE),"")</f>
        <v>クラスインスタンス生成</v>
      </c>
      <c r="D377" t="str">
        <f ca="1">IFERROR(VLOOKUP($A377,bat!$F:$G,2,FALSE),"")</f>
        <v/>
      </c>
      <c r="E377" t="str">
        <f t="shared" ca="1" si="44"/>
        <v>クラスインスタンス生成</v>
      </c>
      <c r="F377">
        <f ca="1">IF($E377="","",COUNTIF($E$3:$E377,$E377))</f>
        <v>1</v>
      </c>
      <c r="G377">
        <f ca="1">IF(OR(F377&gt;1,F377=""),"",COUNTIF($F$3:$F377,1))</f>
        <v>365</v>
      </c>
      <c r="H377" t="str">
        <f t="shared" ca="1" si="45"/>
        <v>クラスインスタンス生成</v>
      </c>
      <c r="J377">
        <f t="shared" si="47"/>
        <v>374</v>
      </c>
      <c r="K377" t="str">
        <f t="shared" ca="1" si="40"/>
        <v>条件式 not</v>
      </c>
      <c r="L377" s="36" t="str">
        <f t="shared" ca="1" si="41"/>
        <v/>
      </c>
      <c r="M377" s="36" t="str">
        <f t="shared" ca="1" si="42"/>
        <v>○</v>
      </c>
      <c r="N377" s="36" t="str">
        <f t="shared" ca="1" si="43"/>
        <v/>
      </c>
    </row>
    <row r="378" spans="1:14">
      <c r="A378">
        <f t="shared" si="46"/>
        <v>375</v>
      </c>
      <c r="B378" t="str">
        <f ca="1">IFERROR(VLOOKUP($A378,'vbs,vba'!$G:$H,2,FALSE),"")</f>
        <v/>
      </c>
      <c r="C378" t="str">
        <f ca="1">IFERROR(VLOOKUP($A378,python!$H:$I,2,FALSE),"")</f>
        <v>クラスインスタンス破棄</v>
      </c>
      <c r="D378" t="str">
        <f ca="1">IFERROR(VLOOKUP($A378,bat!$F:$G,2,FALSE),"")</f>
        <v/>
      </c>
      <c r="E378" t="str">
        <f t="shared" ca="1" si="44"/>
        <v>クラスインスタンス破棄</v>
      </c>
      <c r="F378">
        <f ca="1">IF($E378="","",COUNTIF($E$3:$E378,$E378))</f>
        <v>1</v>
      </c>
      <c r="G378">
        <f ca="1">IF(OR(F378&gt;1,F378=""),"",COUNTIF($F$3:$F378,1))</f>
        <v>366</v>
      </c>
      <c r="H378" t="str">
        <f t="shared" ca="1" si="45"/>
        <v>クラスインスタンス破棄</v>
      </c>
      <c r="J378">
        <f t="shared" si="47"/>
        <v>375</v>
      </c>
      <c r="K378" t="str">
        <f t="shared" ca="1" si="40"/>
        <v>四則演算（加算）</v>
      </c>
      <c r="L378" s="36" t="str">
        <f t="shared" ca="1" si="41"/>
        <v/>
      </c>
      <c r="M378" s="36" t="str">
        <f t="shared" ca="1" si="42"/>
        <v>○</v>
      </c>
      <c r="N378" s="36" t="str">
        <f t="shared" ca="1" si="43"/>
        <v/>
      </c>
    </row>
    <row r="379" spans="1:14">
      <c r="A379">
        <f t="shared" si="46"/>
        <v>376</v>
      </c>
      <c r="B379" t="str">
        <f ca="1">IFERROR(VLOOKUP($A379,'vbs,vba'!$G:$H,2,FALSE),"")</f>
        <v/>
      </c>
      <c r="C379" t="str">
        <f ca="1">IFERROR(VLOOKUP($A379,python!$H:$I,2,FALSE),"")</f>
        <v>連続コマンド実行</v>
      </c>
      <c r="D379" t="str">
        <f ca="1">IFERROR(VLOOKUP($A379,bat!$F:$G,2,FALSE),"")</f>
        <v/>
      </c>
      <c r="E379" t="str">
        <f t="shared" ca="1" si="44"/>
        <v>連続コマンド実行</v>
      </c>
      <c r="F379">
        <f ca="1">IF($E379="","",COUNTIF($E$3:$E379,$E379))</f>
        <v>1</v>
      </c>
      <c r="G379">
        <f ca="1">IF(OR(F379&gt;1,F379=""),"",COUNTIF($F$3:$F379,1))</f>
        <v>367</v>
      </c>
      <c r="H379" t="str">
        <f t="shared" ca="1" si="45"/>
        <v>連続コマンド実行</v>
      </c>
      <c r="J379">
        <f t="shared" si="47"/>
        <v>376</v>
      </c>
      <c r="K379" t="str">
        <f t="shared" ca="1" si="40"/>
        <v>四則演算（減算）</v>
      </c>
      <c r="L379" s="36" t="str">
        <f t="shared" ca="1" si="41"/>
        <v/>
      </c>
      <c r="M379" s="36" t="str">
        <f t="shared" ca="1" si="42"/>
        <v>○</v>
      </c>
      <c r="N379" s="36" t="str">
        <f t="shared" ca="1" si="43"/>
        <v/>
      </c>
    </row>
    <row r="380" spans="1:14">
      <c r="A380">
        <f t="shared" si="46"/>
        <v>377</v>
      </c>
      <c r="B380" t="str">
        <f ca="1">IFERROR(VLOOKUP($A380,'vbs,vba'!$G:$H,2,FALSE),"")</f>
        <v/>
      </c>
      <c r="C380" t="str">
        <f ca="1">IFERROR(VLOOKUP($A380,python!$H:$I,2,FALSE),"")</f>
        <v>一時停止</v>
      </c>
      <c r="D380" t="str">
        <f ca="1">IFERROR(VLOOKUP($A380,bat!$F:$G,2,FALSE),"")</f>
        <v/>
      </c>
      <c r="E380" t="str">
        <f t="shared" ca="1" si="44"/>
        <v>一時停止</v>
      </c>
      <c r="F380">
        <f ca="1">IF($E380="","",COUNTIF($E$3:$E380,$E380))</f>
        <v>1</v>
      </c>
      <c r="G380">
        <f ca="1">IF(OR(F380&gt;1,F380=""),"",COUNTIF($F$3:$F380,1))</f>
        <v>368</v>
      </c>
      <c r="H380" t="str">
        <f t="shared" ca="1" si="45"/>
        <v>一時停止</v>
      </c>
      <c r="J380">
        <f t="shared" si="47"/>
        <v>377</v>
      </c>
      <c r="K380" t="str">
        <f t="shared" ca="1" si="40"/>
        <v>四則演算（乗算）</v>
      </c>
      <c r="L380" s="36" t="str">
        <f t="shared" ca="1" si="41"/>
        <v/>
      </c>
      <c r="M380" s="36" t="str">
        <f t="shared" ca="1" si="42"/>
        <v>○</v>
      </c>
      <c r="N380" s="36" t="str">
        <f t="shared" ca="1" si="43"/>
        <v/>
      </c>
    </row>
    <row r="381" spans="1:14">
      <c r="A381">
        <f t="shared" si="46"/>
        <v>378</v>
      </c>
      <c r="B381" t="str">
        <f ca="1">IFERROR(VLOOKUP($A381,'vbs,vba'!$G:$H,2,FALSE),"")</f>
        <v/>
      </c>
      <c r="C381" t="str">
        <f ca="1">IFERROR(VLOOKUP($A381,python!$H:$I,2,FALSE),"")</f>
        <v>エンコード宣言(文字コード)</v>
      </c>
      <c r="D381" t="str">
        <f ca="1">IFERROR(VLOOKUP($A381,bat!$F:$G,2,FALSE),"")</f>
        <v/>
      </c>
      <c r="E381" t="str">
        <f t="shared" ca="1" si="44"/>
        <v>エンコード宣言(文字コード)</v>
      </c>
      <c r="F381">
        <f ca="1">IF($E381="","",COUNTIF($E$3:$E381,$E381))</f>
        <v>1</v>
      </c>
      <c r="G381">
        <f ca="1">IF(OR(F381&gt;1,F381=""),"",COUNTIF($F$3:$F381,1))</f>
        <v>369</v>
      </c>
      <c r="H381" t="str">
        <f t="shared" ca="1" si="45"/>
        <v>エンコード宣言(文字コード)</v>
      </c>
      <c r="J381">
        <f t="shared" si="47"/>
        <v>378</v>
      </c>
      <c r="K381" t="str">
        <f t="shared" ca="1" si="40"/>
        <v>四則演算（除算）</v>
      </c>
      <c r="L381" s="36" t="str">
        <f t="shared" ca="1" si="41"/>
        <v/>
      </c>
      <c r="M381" s="36" t="str">
        <f t="shared" ca="1" si="42"/>
        <v>○</v>
      </c>
      <c r="N381" s="36" t="str">
        <f t="shared" ca="1" si="43"/>
        <v/>
      </c>
    </row>
    <row r="382" spans="1:14">
      <c r="A382">
        <f t="shared" si="46"/>
        <v>379</v>
      </c>
      <c r="B382" t="str">
        <f ca="1">IFERROR(VLOOKUP($A382,'vbs,vba'!$G:$H,2,FALSE),"")</f>
        <v/>
      </c>
      <c r="C382" t="str">
        <f ca="1">IFERROR(VLOOKUP($A382,python!$H:$I,2,FALSE),"")</f>
        <v>インタプリタパス指定</v>
      </c>
      <c r="D382" t="str">
        <f ca="1">IFERROR(VLOOKUP($A382,bat!$F:$G,2,FALSE),"")</f>
        <v/>
      </c>
      <c r="E382" t="str">
        <f t="shared" ca="1" si="44"/>
        <v>インタプリタパス指定</v>
      </c>
      <c r="F382">
        <f ca="1">IF($E382="","",COUNTIF($E$3:$E382,$E382))</f>
        <v>1</v>
      </c>
      <c r="G382">
        <f ca="1">IF(OR(F382&gt;1,F382=""),"",COUNTIF($F$3:$F382,1))</f>
        <v>370</v>
      </c>
      <c r="H382" t="str">
        <f t="shared" ca="1" si="45"/>
        <v>インタプリタパス指定</v>
      </c>
      <c r="J382">
        <f t="shared" si="47"/>
        <v>379</v>
      </c>
      <c r="K382" t="str">
        <f t="shared" ca="1" si="40"/>
        <v>インクリメント</v>
      </c>
      <c r="L382" s="36" t="str">
        <f t="shared" ca="1" si="41"/>
        <v/>
      </c>
      <c r="M382" s="36" t="str">
        <f t="shared" ca="1" si="42"/>
        <v>○</v>
      </c>
      <c r="N382" s="36" t="str">
        <f t="shared" ca="1" si="43"/>
        <v/>
      </c>
    </row>
    <row r="383" spans="1:14">
      <c r="A383">
        <f t="shared" si="46"/>
        <v>380</v>
      </c>
      <c r="B383" t="str">
        <f ca="1">IFERROR(VLOOKUP($A383,'vbs,vba'!$G:$H,2,FALSE),"")</f>
        <v/>
      </c>
      <c r="C383" t="str">
        <f ca="1">IFERROR(VLOOKUP($A383,python!$H:$I,2,FALSE),"")</f>
        <v>import</v>
      </c>
      <c r="D383" t="str">
        <f ca="1">IFERROR(VLOOKUP($A383,bat!$F:$G,2,FALSE),"")</f>
        <v/>
      </c>
      <c r="E383" t="str">
        <f t="shared" ca="1" si="44"/>
        <v>import</v>
      </c>
      <c r="F383">
        <f ca="1">IF($E383="","",COUNTIF($E$3:$E383,$E383))</f>
        <v>1</v>
      </c>
      <c r="G383">
        <f ca="1">IF(OR(F383&gt;1,F383=""),"",COUNTIF($F$3:$F383,1))</f>
        <v>371</v>
      </c>
      <c r="H383" t="str">
        <f t="shared" ca="1" si="45"/>
        <v>import</v>
      </c>
      <c r="J383">
        <f t="shared" si="47"/>
        <v>380</v>
      </c>
      <c r="K383" t="str">
        <f t="shared" ca="1" si="40"/>
        <v>デクリメント</v>
      </c>
      <c r="L383" s="36" t="str">
        <f t="shared" ca="1" si="41"/>
        <v/>
      </c>
      <c r="M383" s="36" t="str">
        <f t="shared" ca="1" si="42"/>
        <v>○</v>
      </c>
      <c r="N383" s="36" t="str">
        <f t="shared" ca="1" si="43"/>
        <v/>
      </c>
    </row>
    <row r="384" spans="1:14">
      <c r="A384">
        <f t="shared" si="46"/>
        <v>381</v>
      </c>
      <c r="B384" t="str">
        <f ca="1">IFERROR(VLOOKUP($A384,'vbs,vba'!$G:$H,2,FALSE),"")</f>
        <v/>
      </c>
      <c r="C384" t="str">
        <f ca="1">IFERROR(VLOOKUP($A384,python!$H:$I,2,FALSE),"")</f>
        <v>条件式 and</v>
      </c>
      <c r="D384" t="str">
        <f ca="1">IFERROR(VLOOKUP($A384,bat!$F:$G,2,FALSE),"")</f>
        <v/>
      </c>
      <c r="E384" t="str">
        <f t="shared" ca="1" si="44"/>
        <v>条件式 and</v>
      </c>
      <c r="F384">
        <f ca="1">IF($E384="","",COUNTIF($E$3:$E384,$E384))</f>
        <v>1</v>
      </c>
      <c r="G384">
        <f ca="1">IF(OR(F384&gt;1,F384=""),"",COUNTIF($F$3:$F384,1))</f>
        <v>372</v>
      </c>
      <c r="H384" t="str">
        <f t="shared" ca="1" si="45"/>
        <v>条件式 and</v>
      </c>
      <c r="J384">
        <f t="shared" si="47"/>
        <v>381</v>
      </c>
      <c r="K384" t="str">
        <f t="shared" ca="1" si="40"/>
        <v>文字列表現(単一行)</v>
      </c>
      <c r="L384" s="36" t="str">
        <f t="shared" ca="1" si="41"/>
        <v/>
      </c>
      <c r="M384" s="36" t="str">
        <f t="shared" ca="1" si="42"/>
        <v>○</v>
      </c>
      <c r="N384" s="36" t="str">
        <f t="shared" ca="1" si="43"/>
        <v/>
      </c>
    </row>
    <row r="385" spans="1:14">
      <c r="A385">
        <f t="shared" si="46"/>
        <v>382</v>
      </c>
      <c r="B385" t="str">
        <f ca="1">IFERROR(VLOOKUP($A385,'vbs,vba'!$G:$H,2,FALSE),"")</f>
        <v/>
      </c>
      <c r="C385" t="str">
        <f ca="1">IFERROR(VLOOKUP($A385,python!$H:$I,2,FALSE),"")</f>
        <v>条件式 or</v>
      </c>
      <c r="D385" t="str">
        <f ca="1">IFERROR(VLOOKUP($A385,bat!$F:$G,2,FALSE),"")</f>
        <v/>
      </c>
      <c r="E385" t="str">
        <f t="shared" ca="1" si="44"/>
        <v>条件式 or</v>
      </c>
      <c r="F385">
        <f ca="1">IF($E385="","",COUNTIF($E$3:$E385,$E385))</f>
        <v>1</v>
      </c>
      <c r="G385">
        <f ca="1">IF(OR(F385&gt;1,F385=""),"",COUNTIF($F$3:$F385,1))</f>
        <v>373</v>
      </c>
      <c r="H385" t="str">
        <f t="shared" ca="1" si="45"/>
        <v>条件式 or</v>
      </c>
      <c r="J385">
        <f t="shared" si="47"/>
        <v>382</v>
      </c>
      <c r="K385" t="str">
        <f t="shared" ca="1" si="40"/>
        <v>文字列表現(複数行)</v>
      </c>
      <c r="L385" s="36" t="str">
        <f t="shared" ca="1" si="41"/>
        <v/>
      </c>
      <c r="M385" s="36" t="str">
        <f t="shared" ca="1" si="42"/>
        <v>○</v>
      </c>
      <c r="N385" s="36" t="str">
        <f t="shared" ca="1" si="43"/>
        <v/>
      </c>
    </row>
    <row r="386" spans="1:14">
      <c r="A386">
        <f t="shared" si="46"/>
        <v>383</v>
      </c>
      <c r="B386" t="str">
        <f ca="1">IFERROR(VLOOKUP($A386,'vbs,vba'!$G:$H,2,FALSE),"")</f>
        <v/>
      </c>
      <c r="C386" t="str">
        <f ca="1">IFERROR(VLOOKUP($A386,python!$H:$I,2,FALSE),"")</f>
        <v>条件式 not</v>
      </c>
      <c r="D386" t="str">
        <f ca="1">IFERROR(VLOOKUP($A386,bat!$F:$G,2,FALSE),"")</f>
        <v/>
      </c>
      <c r="E386" t="str">
        <f t="shared" ca="1" si="44"/>
        <v>条件式 not</v>
      </c>
      <c r="F386">
        <f ca="1">IF($E386="","",COUNTIF($E$3:$E386,$E386))</f>
        <v>1</v>
      </c>
      <c r="G386">
        <f ca="1">IF(OR(F386&gt;1,F386=""),"",COUNTIF($F$3:$F386,1))</f>
        <v>374</v>
      </c>
      <c r="H386" t="str">
        <f t="shared" ca="1" si="45"/>
        <v>条件式 not</v>
      </c>
      <c r="J386">
        <f t="shared" si="47"/>
        <v>383</v>
      </c>
      <c r="K386" t="str">
        <f t="shared" ca="1" si="40"/>
        <v>文字列表現(エスケープ無視)</v>
      </c>
      <c r="L386" s="36" t="str">
        <f t="shared" ca="1" si="41"/>
        <v/>
      </c>
      <c r="M386" s="36" t="str">
        <f t="shared" ca="1" si="42"/>
        <v>○</v>
      </c>
      <c r="N386" s="36" t="str">
        <f t="shared" ca="1" si="43"/>
        <v/>
      </c>
    </row>
    <row r="387" spans="1:14">
      <c r="A387">
        <f t="shared" si="46"/>
        <v>384</v>
      </c>
      <c r="B387" t="str">
        <f ca="1">IFERROR(VLOOKUP($A387,'vbs,vba'!$G:$H,2,FALSE),"")</f>
        <v/>
      </c>
      <c r="C387" t="str">
        <f ca="1">IFERROR(VLOOKUP($A387,python!$H:$I,2,FALSE),"")</f>
        <v>四則演算（加算）</v>
      </c>
      <c r="D387" t="str">
        <f ca="1">IFERROR(VLOOKUP($A387,bat!$F:$G,2,FALSE),"")</f>
        <v/>
      </c>
      <c r="E387" t="str">
        <f t="shared" ca="1" si="44"/>
        <v>四則演算（加算）</v>
      </c>
      <c r="F387">
        <f ca="1">IF($E387="","",COUNTIF($E$3:$E387,$E387))</f>
        <v>1</v>
      </c>
      <c r="G387">
        <f ca="1">IF(OR(F387&gt;1,F387=""),"",COUNTIF($F$3:$F387,1))</f>
        <v>375</v>
      </c>
      <c r="H387" t="str">
        <f t="shared" ca="1" si="45"/>
        <v>四則演算（加算）</v>
      </c>
      <c r="J387">
        <f t="shared" si="47"/>
        <v>384</v>
      </c>
      <c r="K387" t="str">
        <f t="shared" ca="1" si="40"/>
        <v>文字列 置換</v>
      </c>
      <c r="L387" s="36" t="str">
        <f t="shared" ca="1" si="41"/>
        <v/>
      </c>
      <c r="M387" s="36" t="str">
        <f t="shared" ca="1" si="42"/>
        <v>○</v>
      </c>
      <c r="N387" s="36" t="str">
        <f t="shared" ca="1" si="43"/>
        <v/>
      </c>
    </row>
    <row r="388" spans="1:14">
      <c r="A388">
        <f t="shared" si="46"/>
        <v>385</v>
      </c>
      <c r="B388" t="str">
        <f ca="1">IFERROR(VLOOKUP($A388,'vbs,vba'!$G:$H,2,FALSE),"")</f>
        <v/>
      </c>
      <c r="C388" t="str">
        <f ca="1">IFERROR(VLOOKUP($A388,python!$H:$I,2,FALSE),"")</f>
        <v>四則演算（減算）</v>
      </c>
      <c r="D388" t="str">
        <f ca="1">IFERROR(VLOOKUP($A388,bat!$F:$G,2,FALSE),"")</f>
        <v/>
      </c>
      <c r="E388" t="str">
        <f t="shared" ca="1" si="44"/>
        <v>四則演算（減算）</v>
      </c>
      <c r="F388">
        <f ca="1">IF($E388="","",COUNTIF($E$3:$E388,$E388))</f>
        <v>1</v>
      </c>
      <c r="G388">
        <f ca="1">IF(OR(F388&gt;1,F388=""),"",COUNTIF($F$3:$F388,1))</f>
        <v>376</v>
      </c>
      <c r="H388" t="str">
        <f t="shared" ca="1" si="45"/>
        <v>四則演算（減算）</v>
      </c>
      <c r="J388">
        <f t="shared" si="47"/>
        <v>385</v>
      </c>
      <c r="K388" t="str">
        <f t="shared" ref="K388:K451" ca="1" si="48">IFERROR(VLOOKUP($J388,$G:$H,2,FALSE),"")</f>
        <v>文字列 位置検索（前方）</v>
      </c>
      <c r="L388" s="36" t="str">
        <f t="shared" ref="L388:L451" ca="1" si="49">IF($K388="","",IF(COUNTIF(B$3:B$1004,$K388)&gt;0,"○",""))</f>
        <v/>
      </c>
      <c r="M388" s="36" t="str">
        <f t="shared" ref="M388:M451" ca="1" si="50">IF($K388="","",IF(COUNTIF(C$3:C$1004,$K388)&gt;0,"○",""))</f>
        <v>○</v>
      </c>
      <c r="N388" s="36" t="str">
        <f t="shared" ref="N388:N451" ca="1" si="51">IF($K388="","",IF(COUNTIF(D$3:D$1004,$K388)&gt;0,"○",""))</f>
        <v/>
      </c>
    </row>
    <row r="389" spans="1:14">
      <c r="A389">
        <f t="shared" si="46"/>
        <v>386</v>
      </c>
      <c r="B389" t="str">
        <f ca="1">IFERROR(VLOOKUP($A389,'vbs,vba'!$G:$H,2,FALSE),"")</f>
        <v/>
      </c>
      <c r="C389" t="str">
        <f ca="1">IFERROR(VLOOKUP($A389,python!$H:$I,2,FALSE),"")</f>
        <v>四則演算（乗算）</v>
      </c>
      <c r="D389" t="str">
        <f ca="1">IFERROR(VLOOKUP($A389,bat!$F:$G,2,FALSE),"")</f>
        <v/>
      </c>
      <c r="E389" t="str">
        <f t="shared" ref="E389:E452" ca="1" si="52">B389&amp;C389&amp;D389</f>
        <v>四則演算（乗算）</v>
      </c>
      <c r="F389">
        <f ca="1">IF($E389="","",COUNTIF($E$3:$E389,$E389))</f>
        <v>1</v>
      </c>
      <c r="G389">
        <f ca="1">IF(OR(F389&gt;1,F389=""),"",COUNTIF($F$3:$F389,1))</f>
        <v>377</v>
      </c>
      <c r="H389" t="str">
        <f t="shared" ref="H389:H452" ca="1" si="53">E389</f>
        <v>四則演算（乗算）</v>
      </c>
      <c r="J389">
        <f t="shared" si="47"/>
        <v>386</v>
      </c>
      <c r="K389" t="str">
        <f t="shared" ca="1" si="48"/>
        <v>文字列 位置検索（後方）</v>
      </c>
      <c r="L389" s="36" t="str">
        <f t="shared" ca="1" si="49"/>
        <v/>
      </c>
      <c r="M389" s="36" t="str">
        <f t="shared" ca="1" si="50"/>
        <v>○</v>
      </c>
      <c r="N389" s="36" t="str">
        <f t="shared" ca="1" si="51"/>
        <v/>
      </c>
    </row>
    <row r="390" spans="1:14">
      <c r="A390">
        <f t="shared" ref="A390:A453" si="54">A389+1</f>
        <v>387</v>
      </c>
      <c r="B390" t="str">
        <f ca="1">IFERROR(VLOOKUP($A390,'vbs,vba'!$G:$H,2,FALSE),"")</f>
        <v/>
      </c>
      <c r="C390" t="str">
        <f ca="1">IFERROR(VLOOKUP($A390,python!$H:$I,2,FALSE),"")</f>
        <v>四則演算（除算）</v>
      </c>
      <c r="D390" t="str">
        <f ca="1">IFERROR(VLOOKUP($A390,bat!$F:$G,2,FALSE),"")</f>
        <v/>
      </c>
      <c r="E390" t="str">
        <f t="shared" ca="1" si="52"/>
        <v>四則演算（除算）</v>
      </c>
      <c r="F390">
        <f ca="1">IF($E390="","",COUNTIF($E$3:$E390,$E390))</f>
        <v>1</v>
      </c>
      <c r="G390">
        <f ca="1">IF(OR(F390&gt;1,F390=""),"",COUNTIF($F$3:$F390,1))</f>
        <v>378</v>
      </c>
      <c r="H390" t="str">
        <f t="shared" ca="1" si="53"/>
        <v>四則演算（除算）</v>
      </c>
      <c r="J390">
        <f t="shared" ref="J390:J453" si="55">J389+1</f>
        <v>387</v>
      </c>
      <c r="K390" t="str">
        <f t="shared" ca="1" si="48"/>
        <v>文字列 検索</v>
      </c>
      <c r="L390" s="36" t="str">
        <f t="shared" ca="1" si="49"/>
        <v/>
      </c>
      <c r="M390" s="36" t="str">
        <f t="shared" ca="1" si="50"/>
        <v>○</v>
      </c>
      <c r="N390" s="36" t="str">
        <f t="shared" ca="1" si="51"/>
        <v/>
      </c>
    </row>
    <row r="391" spans="1:14">
      <c r="A391">
        <f t="shared" si="54"/>
        <v>388</v>
      </c>
      <c r="B391" t="str">
        <f ca="1">IFERROR(VLOOKUP($A391,'vbs,vba'!$G:$H,2,FALSE),"")</f>
        <v/>
      </c>
      <c r="C391" t="str">
        <f ca="1">IFERROR(VLOOKUP($A391,python!$H:$I,2,FALSE),"")</f>
        <v>インクリメント</v>
      </c>
      <c r="D391" t="str">
        <f ca="1">IFERROR(VLOOKUP($A391,bat!$F:$G,2,FALSE),"")</f>
        <v/>
      </c>
      <c r="E391" t="str">
        <f t="shared" ca="1" si="52"/>
        <v>インクリメント</v>
      </c>
      <c r="F391">
        <f ca="1">IF($E391="","",COUNTIF($E$3:$E391,$E391))</f>
        <v>1</v>
      </c>
      <c r="G391">
        <f ca="1">IF(OR(F391&gt;1,F391=""),"",COUNTIF($F$3:$F391,1))</f>
        <v>379</v>
      </c>
      <c r="H391" t="str">
        <f t="shared" ca="1" si="53"/>
        <v>インクリメント</v>
      </c>
      <c r="J391">
        <f t="shared" si="55"/>
        <v>388</v>
      </c>
      <c r="K391" t="str">
        <f t="shared" ca="1" si="48"/>
        <v>文字列 長さ（文字数）</v>
      </c>
      <c r="L391" s="36" t="str">
        <f t="shared" ca="1" si="49"/>
        <v>○</v>
      </c>
      <c r="M391" s="36" t="str">
        <f t="shared" ca="1" si="50"/>
        <v>○</v>
      </c>
      <c r="N391" s="36" t="str">
        <f t="shared" ca="1" si="51"/>
        <v/>
      </c>
    </row>
    <row r="392" spans="1:14">
      <c r="A392">
        <f t="shared" si="54"/>
        <v>389</v>
      </c>
      <c r="B392" t="str">
        <f ca="1">IFERROR(VLOOKUP($A392,'vbs,vba'!$G:$H,2,FALSE),"")</f>
        <v/>
      </c>
      <c r="C392" t="str">
        <f ca="1">IFERROR(VLOOKUP($A392,python!$H:$I,2,FALSE),"")</f>
        <v>デクリメント</v>
      </c>
      <c r="D392" t="str">
        <f ca="1">IFERROR(VLOOKUP($A392,bat!$F:$G,2,FALSE),"")</f>
        <v/>
      </c>
      <c r="E392" t="str">
        <f t="shared" ca="1" si="52"/>
        <v>デクリメント</v>
      </c>
      <c r="F392">
        <f ca="1">IF($E392="","",COUNTIF($E$3:$E392,$E392))</f>
        <v>1</v>
      </c>
      <c r="G392">
        <f ca="1">IF(OR(F392&gt;1,F392=""),"",COUNTIF($F$3:$F392,1))</f>
        <v>380</v>
      </c>
      <c r="H392" t="str">
        <f t="shared" ca="1" si="53"/>
        <v>デクリメント</v>
      </c>
      <c r="J392">
        <f t="shared" si="55"/>
        <v>389</v>
      </c>
      <c r="K392" t="str">
        <f t="shared" ca="1" si="48"/>
        <v>文字列 長さ（バイト数）</v>
      </c>
      <c r="L392" s="36" t="str">
        <f t="shared" ca="1" si="49"/>
        <v>○</v>
      </c>
      <c r="M392" s="36" t="str">
        <f t="shared" ca="1" si="50"/>
        <v>○</v>
      </c>
      <c r="N392" s="36" t="str">
        <f t="shared" ca="1" si="51"/>
        <v/>
      </c>
    </row>
    <row r="393" spans="1:14">
      <c r="A393">
        <f t="shared" si="54"/>
        <v>390</v>
      </c>
      <c r="B393" t="str">
        <f ca="1">IFERROR(VLOOKUP($A393,'vbs,vba'!$G:$H,2,FALSE),"")</f>
        <v/>
      </c>
      <c r="C393" t="str">
        <f ca="1">IFERROR(VLOOKUP($A393,python!$H:$I,2,FALSE),"")</f>
        <v>文字列表現(単一行)</v>
      </c>
      <c r="D393" t="str">
        <f ca="1">IFERROR(VLOOKUP($A393,bat!$F:$G,2,FALSE),"")</f>
        <v/>
      </c>
      <c r="E393" t="str">
        <f t="shared" ca="1" si="52"/>
        <v>文字列表現(単一行)</v>
      </c>
      <c r="F393">
        <f ca="1">IF($E393="","",COUNTIF($E$3:$E393,$E393))</f>
        <v>1</v>
      </c>
      <c r="G393">
        <f ca="1">IF(OR(F393&gt;1,F393=""),"",COUNTIF($F$3:$F393,1))</f>
        <v>381</v>
      </c>
      <c r="H393" t="str">
        <f t="shared" ca="1" si="53"/>
        <v>文字列表現(単一行)</v>
      </c>
      <c r="J393">
        <f t="shared" si="55"/>
        <v>390</v>
      </c>
      <c r="K393" t="str">
        <f t="shared" ca="1" si="48"/>
        <v>文字列 分割</v>
      </c>
      <c r="L393" s="36" t="str">
        <f t="shared" ca="1" si="49"/>
        <v/>
      </c>
      <c r="M393" s="36" t="str">
        <f t="shared" ca="1" si="50"/>
        <v>○</v>
      </c>
      <c r="N393" s="36" t="str">
        <f t="shared" ca="1" si="51"/>
        <v/>
      </c>
    </row>
    <row r="394" spans="1:14">
      <c r="A394">
        <f t="shared" si="54"/>
        <v>391</v>
      </c>
      <c r="B394" t="str">
        <f ca="1">IFERROR(VLOOKUP($A394,'vbs,vba'!$G:$H,2,FALSE),"")</f>
        <v/>
      </c>
      <c r="C394" t="str">
        <f ca="1">IFERROR(VLOOKUP($A394,python!$H:$I,2,FALSE),"")</f>
        <v>文字列表現(複数行)</v>
      </c>
      <c r="D394" t="str">
        <f ca="1">IFERROR(VLOOKUP($A394,bat!$F:$G,2,FALSE),"")</f>
        <v/>
      </c>
      <c r="E394" t="str">
        <f t="shared" ca="1" si="52"/>
        <v>文字列表現(複数行)</v>
      </c>
      <c r="F394">
        <f ca="1">IF($E394="","",COUNTIF($E$3:$E394,$E394))</f>
        <v>1</v>
      </c>
      <c r="G394">
        <f ca="1">IF(OR(F394&gt;1,F394=""),"",COUNTIF($F$3:$F394,1))</f>
        <v>382</v>
      </c>
      <c r="H394" t="str">
        <f t="shared" ca="1" si="53"/>
        <v>文字列表現(複数行)</v>
      </c>
      <c r="J394">
        <f t="shared" si="55"/>
        <v>391</v>
      </c>
      <c r="K394" t="str">
        <f t="shared" ca="1" si="48"/>
        <v>文字列 結合</v>
      </c>
      <c r="L394" s="36" t="str">
        <f t="shared" ca="1" si="49"/>
        <v/>
      </c>
      <c r="M394" s="36" t="str">
        <f t="shared" ca="1" si="50"/>
        <v>○</v>
      </c>
      <c r="N394" s="36" t="str">
        <f t="shared" ca="1" si="51"/>
        <v/>
      </c>
    </row>
    <row r="395" spans="1:14">
      <c r="A395">
        <f t="shared" si="54"/>
        <v>392</v>
      </c>
      <c r="B395" t="str">
        <f ca="1">IFERROR(VLOOKUP($A395,'vbs,vba'!$G:$H,2,FALSE),"")</f>
        <v/>
      </c>
      <c r="C395" t="str">
        <f ca="1">IFERROR(VLOOKUP($A395,python!$H:$I,2,FALSE),"")</f>
        <v>文字列表現(エスケープ無視)</v>
      </c>
      <c r="D395" t="str">
        <f ca="1">IFERROR(VLOOKUP($A395,bat!$F:$G,2,FALSE),"")</f>
        <v/>
      </c>
      <c r="E395" t="str">
        <f t="shared" ca="1" si="52"/>
        <v>文字列表現(エスケープ無視)</v>
      </c>
      <c r="F395">
        <f ca="1">IF($E395="","",COUNTIF($E$3:$E395,$E395))</f>
        <v>1</v>
      </c>
      <c r="G395">
        <f ca="1">IF(OR(F395&gt;1,F395=""),"",COUNTIF($F$3:$F395,1))</f>
        <v>383</v>
      </c>
      <c r="H395" t="str">
        <f t="shared" ca="1" si="53"/>
        <v>文字列表現(エスケープ無視)</v>
      </c>
      <c r="J395">
        <f t="shared" si="55"/>
        <v>392</v>
      </c>
      <c r="K395" t="str">
        <f t="shared" ca="1" si="48"/>
        <v>文字列 抽出</v>
      </c>
      <c r="L395" s="36" t="str">
        <f t="shared" ca="1" si="49"/>
        <v/>
      </c>
      <c r="M395" s="36" t="str">
        <f t="shared" ca="1" si="50"/>
        <v>○</v>
      </c>
      <c r="N395" s="36" t="str">
        <f t="shared" ca="1" si="51"/>
        <v/>
      </c>
    </row>
    <row r="396" spans="1:14">
      <c r="A396">
        <f t="shared" si="54"/>
        <v>393</v>
      </c>
      <c r="B396" t="str">
        <f ca="1">IFERROR(VLOOKUP($A396,'vbs,vba'!$G:$H,2,FALSE),"")</f>
        <v/>
      </c>
      <c r="C396" t="str">
        <f ca="1">IFERROR(VLOOKUP($A396,python!$H:$I,2,FALSE),"")</f>
        <v>文字列 置換</v>
      </c>
      <c r="D396" t="str">
        <f ca="1">IFERROR(VLOOKUP($A396,bat!$F:$G,2,FALSE),"")</f>
        <v/>
      </c>
      <c r="E396" t="str">
        <f t="shared" ca="1" si="52"/>
        <v>文字列 置換</v>
      </c>
      <c r="F396">
        <f ca="1">IF($E396="","",COUNTIF($E$3:$E396,$E396))</f>
        <v>1</v>
      </c>
      <c r="G396">
        <f ca="1">IF(OR(F396&gt;1,F396=""),"",COUNTIF($F$3:$F396,1))</f>
        <v>384</v>
      </c>
      <c r="H396" t="str">
        <f t="shared" ca="1" si="53"/>
        <v>文字列 置換</v>
      </c>
      <c r="J396">
        <f t="shared" si="55"/>
        <v>393</v>
      </c>
      <c r="K396" t="str">
        <f t="shared" ca="1" si="48"/>
        <v>文字列 抽出 左</v>
      </c>
      <c r="L396" s="36" t="str">
        <f t="shared" ca="1" si="49"/>
        <v/>
      </c>
      <c r="M396" s="36" t="str">
        <f t="shared" ca="1" si="50"/>
        <v>○</v>
      </c>
      <c r="N396" s="36" t="str">
        <f t="shared" ca="1" si="51"/>
        <v/>
      </c>
    </row>
    <row r="397" spans="1:14">
      <c r="A397">
        <f t="shared" si="54"/>
        <v>394</v>
      </c>
      <c r="B397" t="str">
        <f ca="1">IFERROR(VLOOKUP($A397,'vbs,vba'!$G:$H,2,FALSE),"")</f>
        <v/>
      </c>
      <c r="C397" t="str">
        <f ca="1">IFERROR(VLOOKUP($A397,python!$H:$I,2,FALSE),"")</f>
        <v>文字列 位置検索（前方）</v>
      </c>
      <c r="D397" t="str">
        <f ca="1">IFERROR(VLOOKUP($A397,bat!$F:$G,2,FALSE),"")</f>
        <v/>
      </c>
      <c r="E397" t="str">
        <f t="shared" ca="1" si="52"/>
        <v>文字列 位置検索（前方）</v>
      </c>
      <c r="F397">
        <f ca="1">IF($E397="","",COUNTIF($E$3:$E397,$E397))</f>
        <v>1</v>
      </c>
      <c r="G397">
        <f ca="1">IF(OR(F397&gt;1,F397=""),"",COUNTIF($F$3:$F397,1))</f>
        <v>385</v>
      </c>
      <c r="H397" t="str">
        <f t="shared" ca="1" si="53"/>
        <v>文字列 位置検索（前方）</v>
      </c>
      <c r="J397">
        <f t="shared" si="55"/>
        <v>394</v>
      </c>
      <c r="K397" t="str">
        <f t="shared" ca="1" si="48"/>
        <v>文字列 抽出 中</v>
      </c>
      <c r="L397" s="36" t="str">
        <f t="shared" ca="1" si="49"/>
        <v/>
      </c>
      <c r="M397" s="36" t="str">
        <f t="shared" ca="1" si="50"/>
        <v>○</v>
      </c>
      <c r="N397" s="36" t="str">
        <f t="shared" ca="1" si="51"/>
        <v/>
      </c>
    </row>
    <row r="398" spans="1:14">
      <c r="A398">
        <f t="shared" si="54"/>
        <v>395</v>
      </c>
      <c r="B398" t="str">
        <f ca="1">IFERROR(VLOOKUP($A398,'vbs,vba'!$G:$H,2,FALSE),"")</f>
        <v/>
      </c>
      <c r="C398" t="str">
        <f ca="1">IFERROR(VLOOKUP($A398,python!$H:$I,2,FALSE),"")</f>
        <v>文字列 位置検索（後方）</v>
      </c>
      <c r="D398" t="str">
        <f ca="1">IFERROR(VLOOKUP($A398,bat!$F:$G,2,FALSE),"")</f>
        <v/>
      </c>
      <c r="E398" t="str">
        <f t="shared" ca="1" si="52"/>
        <v>文字列 位置検索（後方）</v>
      </c>
      <c r="F398">
        <f ca="1">IF($E398="","",COUNTIF($E$3:$E398,$E398))</f>
        <v>1</v>
      </c>
      <c r="G398">
        <f ca="1">IF(OR(F398&gt;1,F398=""),"",COUNTIF($F$3:$F398,1))</f>
        <v>386</v>
      </c>
      <c r="H398" t="str">
        <f t="shared" ca="1" si="53"/>
        <v>文字列 位置検索（後方）</v>
      </c>
      <c r="J398">
        <f t="shared" si="55"/>
        <v>395</v>
      </c>
      <c r="K398" t="str">
        <f t="shared" ca="1" si="48"/>
        <v>文字列 抽出 右</v>
      </c>
      <c r="L398" s="36" t="str">
        <f t="shared" ca="1" si="49"/>
        <v/>
      </c>
      <c r="M398" s="36" t="str">
        <f t="shared" ca="1" si="50"/>
        <v>○</v>
      </c>
      <c r="N398" s="36" t="str">
        <f t="shared" ca="1" si="51"/>
        <v/>
      </c>
    </row>
    <row r="399" spans="1:14">
      <c r="A399">
        <f t="shared" si="54"/>
        <v>396</v>
      </c>
      <c r="B399" t="str">
        <f ca="1">IFERROR(VLOOKUP($A399,'vbs,vba'!$G:$H,2,FALSE),"")</f>
        <v/>
      </c>
      <c r="C399" t="str">
        <f ca="1">IFERROR(VLOOKUP($A399,python!$H:$I,2,FALSE),"")</f>
        <v>文字列 検索</v>
      </c>
      <c r="D399" t="str">
        <f ca="1">IFERROR(VLOOKUP($A399,bat!$F:$G,2,FALSE),"")</f>
        <v/>
      </c>
      <c r="E399" t="str">
        <f t="shared" ca="1" si="52"/>
        <v>文字列 検索</v>
      </c>
      <c r="F399">
        <f ca="1">IF($E399="","",COUNTIF($E$3:$E399,$E399))</f>
        <v>1</v>
      </c>
      <c r="G399">
        <f ca="1">IF(OR(F399&gt;1,F399=""),"",COUNTIF($F$3:$F399,1))</f>
        <v>387</v>
      </c>
      <c r="H399" t="str">
        <f t="shared" ca="1" si="53"/>
        <v>文字列 検索</v>
      </c>
      <c r="J399">
        <f t="shared" si="55"/>
        <v>396</v>
      </c>
      <c r="K399" t="str">
        <f t="shared" ca="1" si="48"/>
        <v>文字列 数値判定</v>
      </c>
      <c r="L399" s="36" t="str">
        <f t="shared" ca="1" si="49"/>
        <v/>
      </c>
      <c r="M399" s="36" t="str">
        <f t="shared" ca="1" si="50"/>
        <v>○</v>
      </c>
      <c r="N399" s="36" t="str">
        <f t="shared" ca="1" si="51"/>
        <v/>
      </c>
    </row>
    <row r="400" spans="1:14">
      <c r="A400">
        <f t="shared" si="54"/>
        <v>397</v>
      </c>
      <c r="B400" t="str">
        <f ca="1">IFERROR(VLOOKUP($A400,'vbs,vba'!$G:$H,2,FALSE),"")</f>
        <v/>
      </c>
      <c r="C400" t="str">
        <f ca="1">IFERROR(VLOOKUP($A400,python!$H:$I,2,FALSE),"")</f>
        <v>文字列 長さ（文字数）</v>
      </c>
      <c r="D400" t="str">
        <f ca="1">IFERROR(VLOOKUP($A400,bat!$F:$G,2,FALSE),"")</f>
        <v/>
      </c>
      <c r="E400" t="str">
        <f t="shared" ca="1" si="52"/>
        <v>文字列 長さ（文字数）</v>
      </c>
      <c r="F400">
        <f ca="1">IF($E400="","",COUNTIF($E$3:$E400,$E400))</f>
        <v>1</v>
      </c>
      <c r="G400">
        <f ca="1">IF(OR(F400&gt;1,F400=""),"",COUNTIF($F$3:$F400,1))</f>
        <v>388</v>
      </c>
      <c r="H400" t="str">
        <f t="shared" ca="1" si="53"/>
        <v>文字列 長さ（文字数）</v>
      </c>
      <c r="J400">
        <f t="shared" si="55"/>
        <v>397</v>
      </c>
      <c r="K400" t="str">
        <f t="shared" ca="1" si="48"/>
        <v>文字列 繰り返し</v>
      </c>
      <c r="L400" s="36" t="str">
        <f t="shared" ca="1" si="49"/>
        <v/>
      </c>
      <c r="M400" s="36" t="str">
        <f t="shared" ca="1" si="50"/>
        <v>○</v>
      </c>
      <c r="N400" s="36" t="str">
        <f t="shared" ca="1" si="51"/>
        <v/>
      </c>
    </row>
    <row r="401" spans="1:14">
      <c r="A401">
        <f t="shared" si="54"/>
        <v>398</v>
      </c>
      <c r="B401" t="str">
        <f ca="1">IFERROR(VLOOKUP($A401,'vbs,vba'!$G:$H,2,FALSE),"")</f>
        <v/>
      </c>
      <c r="C401" t="str">
        <f ca="1">IFERROR(VLOOKUP($A401,python!$H:$I,2,FALSE),"")</f>
        <v>文字列 長さ（バイト数）</v>
      </c>
      <c r="D401" t="str">
        <f ca="1">IFERROR(VLOOKUP($A401,bat!$F:$G,2,FALSE),"")</f>
        <v/>
      </c>
      <c r="E401" t="str">
        <f t="shared" ca="1" si="52"/>
        <v>文字列 長さ（バイト数）</v>
      </c>
      <c r="F401">
        <f ca="1">IF($E401="","",COUNTIF($E$3:$E401,$E401))</f>
        <v>1</v>
      </c>
      <c r="G401">
        <f ca="1">IF(OR(F401&gt;1,F401=""),"",COUNTIF($F$3:$F401,1))</f>
        <v>389</v>
      </c>
      <c r="H401" t="str">
        <f t="shared" ca="1" si="53"/>
        <v>文字列 長さ（バイト数）</v>
      </c>
      <c r="J401">
        <f t="shared" si="55"/>
        <v>398</v>
      </c>
      <c r="K401" t="str">
        <f t="shared" ca="1" si="48"/>
        <v>文字列 大文字化</v>
      </c>
      <c r="L401" s="36" t="str">
        <f t="shared" ca="1" si="49"/>
        <v/>
      </c>
      <c r="M401" s="36" t="str">
        <f t="shared" ca="1" si="50"/>
        <v>○</v>
      </c>
      <c r="N401" s="36" t="str">
        <f t="shared" ca="1" si="51"/>
        <v/>
      </c>
    </row>
    <row r="402" spans="1:14">
      <c r="A402">
        <f t="shared" si="54"/>
        <v>399</v>
      </c>
      <c r="B402" t="str">
        <f ca="1">IFERROR(VLOOKUP($A402,'vbs,vba'!$G:$H,2,FALSE),"")</f>
        <v/>
      </c>
      <c r="C402" t="str">
        <f ca="1">IFERROR(VLOOKUP($A402,python!$H:$I,2,FALSE),"")</f>
        <v>文字列 分割</v>
      </c>
      <c r="D402" t="str">
        <f ca="1">IFERROR(VLOOKUP($A402,bat!$F:$G,2,FALSE),"")</f>
        <v/>
      </c>
      <c r="E402" t="str">
        <f t="shared" ca="1" si="52"/>
        <v>文字列 分割</v>
      </c>
      <c r="F402">
        <f ca="1">IF($E402="","",COUNTIF($E$3:$E402,$E402))</f>
        <v>1</v>
      </c>
      <c r="G402">
        <f ca="1">IF(OR(F402&gt;1,F402=""),"",COUNTIF($F$3:$F402,1))</f>
        <v>390</v>
      </c>
      <c r="H402" t="str">
        <f t="shared" ca="1" si="53"/>
        <v>文字列 分割</v>
      </c>
      <c r="J402">
        <f t="shared" si="55"/>
        <v>399</v>
      </c>
      <c r="K402" t="str">
        <f t="shared" ca="1" si="48"/>
        <v>文字列 小文字化</v>
      </c>
      <c r="L402" s="36" t="str">
        <f t="shared" ca="1" si="49"/>
        <v/>
      </c>
      <c r="M402" s="36" t="str">
        <f t="shared" ca="1" si="50"/>
        <v>○</v>
      </c>
      <c r="N402" s="36" t="str">
        <f t="shared" ca="1" si="51"/>
        <v/>
      </c>
    </row>
    <row r="403" spans="1:14">
      <c r="A403">
        <f t="shared" si="54"/>
        <v>400</v>
      </c>
      <c r="B403" t="str">
        <f ca="1">IFERROR(VLOOKUP($A403,'vbs,vba'!$G:$H,2,FALSE),"")</f>
        <v/>
      </c>
      <c r="C403" t="str">
        <f ca="1">IFERROR(VLOOKUP($A403,python!$H:$I,2,FALSE),"")</f>
        <v>文字列 結合</v>
      </c>
      <c r="D403" t="str">
        <f ca="1">IFERROR(VLOOKUP($A403,bat!$F:$G,2,FALSE),"")</f>
        <v/>
      </c>
      <c r="E403" t="str">
        <f t="shared" ca="1" si="52"/>
        <v>文字列 結合</v>
      </c>
      <c r="F403">
        <f ca="1">IF($E403="","",COUNTIF($E$3:$E403,$E403))</f>
        <v>1</v>
      </c>
      <c r="G403">
        <f ca="1">IF(OR(F403&gt;1,F403=""),"",COUNTIF($F$3:$F403,1))</f>
        <v>391</v>
      </c>
      <c r="H403" t="str">
        <f t="shared" ca="1" si="53"/>
        <v>文字列 結合</v>
      </c>
      <c r="J403">
        <f t="shared" si="55"/>
        <v>400</v>
      </c>
      <c r="K403" t="str">
        <f t="shared" ca="1" si="48"/>
        <v>文字列 文字埋込</v>
      </c>
      <c r="L403" s="36" t="str">
        <f t="shared" ca="1" si="49"/>
        <v/>
      </c>
      <c r="M403" s="36" t="str">
        <f t="shared" ca="1" si="50"/>
        <v>○</v>
      </c>
      <c r="N403" s="36" t="str">
        <f t="shared" ca="1" si="51"/>
        <v/>
      </c>
    </row>
    <row r="404" spans="1:14">
      <c r="A404">
        <f t="shared" si="54"/>
        <v>401</v>
      </c>
      <c r="B404" t="str">
        <f ca="1">IFERROR(VLOOKUP($A404,'vbs,vba'!$G:$H,2,FALSE),"")</f>
        <v/>
      </c>
      <c r="C404" t="str">
        <f ca="1">IFERROR(VLOOKUP($A404,python!$H:$I,2,FALSE),"")</f>
        <v>文字列 抽出</v>
      </c>
      <c r="D404" t="str">
        <f ca="1">IFERROR(VLOOKUP($A404,bat!$F:$G,2,FALSE),"")</f>
        <v/>
      </c>
      <c r="E404" t="str">
        <f t="shared" ca="1" si="52"/>
        <v>文字列 抽出</v>
      </c>
      <c r="F404">
        <f ca="1">IF($E404="","",COUNTIF($E$3:$E404,$E404))</f>
        <v>1</v>
      </c>
      <c r="G404">
        <f ca="1">IF(OR(F404&gt;1,F404=""),"",COUNTIF($F$3:$F404,1))</f>
        <v>392</v>
      </c>
      <c r="H404" t="str">
        <f t="shared" ca="1" si="53"/>
        <v>文字列 抽出</v>
      </c>
      <c r="J404">
        <f t="shared" si="55"/>
        <v>401</v>
      </c>
      <c r="K404" t="str">
        <f t="shared" ca="1" si="48"/>
        <v>文字列 ０埋込</v>
      </c>
      <c r="L404" s="36" t="str">
        <f t="shared" ca="1" si="49"/>
        <v/>
      </c>
      <c r="M404" s="36" t="str">
        <f t="shared" ca="1" si="50"/>
        <v>○</v>
      </c>
      <c r="N404" s="36" t="str">
        <f t="shared" ca="1" si="51"/>
        <v/>
      </c>
    </row>
    <row r="405" spans="1:14">
      <c r="A405">
        <f t="shared" si="54"/>
        <v>402</v>
      </c>
      <c r="B405" t="str">
        <f ca="1">IFERROR(VLOOKUP($A405,'vbs,vba'!$G:$H,2,FALSE),"")</f>
        <v/>
      </c>
      <c r="C405" t="str">
        <f ca="1">IFERROR(VLOOKUP($A405,python!$H:$I,2,FALSE),"")</f>
        <v>文字列 抽出 左</v>
      </c>
      <c r="D405" t="str">
        <f ca="1">IFERROR(VLOOKUP($A405,bat!$F:$G,2,FALSE),"")</f>
        <v/>
      </c>
      <c r="E405" t="str">
        <f t="shared" ca="1" si="52"/>
        <v>文字列 抽出 左</v>
      </c>
      <c r="F405">
        <f ca="1">IF($E405="","",COUNTIF($E$3:$E405,$E405))</f>
        <v>1</v>
      </c>
      <c r="G405">
        <f ca="1">IF(OR(F405&gt;1,F405=""),"",COUNTIF($F$3:$F405,1))</f>
        <v>393</v>
      </c>
      <c r="H405" t="str">
        <f t="shared" ca="1" si="53"/>
        <v>文字列 抽出 左</v>
      </c>
      <c r="J405">
        <f t="shared" si="55"/>
        <v>402</v>
      </c>
      <c r="K405" t="str">
        <f t="shared" ca="1" si="48"/>
        <v>文字列⇒数値 変換</v>
      </c>
      <c r="L405" s="36" t="str">
        <f t="shared" ca="1" si="49"/>
        <v/>
      </c>
      <c r="M405" s="36" t="str">
        <f t="shared" ca="1" si="50"/>
        <v>○</v>
      </c>
      <c r="N405" s="36" t="str">
        <f t="shared" ca="1" si="51"/>
        <v/>
      </c>
    </row>
    <row r="406" spans="1:14">
      <c r="A406">
        <f t="shared" si="54"/>
        <v>403</v>
      </c>
      <c r="B406" t="str">
        <f ca="1">IFERROR(VLOOKUP($A406,'vbs,vba'!$G:$H,2,FALSE),"")</f>
        <v/>
      </c>
      <c r="C406" t="str">
        <f ca="1">IFERROR(VLOOKUP($A406,python!$H:$I,2,FALSE),"")</f>
        <v>文字列 抽出 中</v>
      </c>
      <c r="D406" t="str">
        <f ca="1">IFERROR(VLOOKUP($A406,bat!$F:$G,2,FALSE),"")</f>
        <v/>
      </c>
      <c r="E406" t="str">
        <f t="shared" ca="1" si="52"/>
        <v>文字列 抽出 中</v>
      </c>
      <c r="F406">
        <f ca="1">IF($E406="","",COUNTIF($E$3:$E406,$E406))</f>
        <v>1</v>
      </c>
      <c r="G406">
        <f ca="1">IF(OR(F406&gt;1,F406=""),"",COUNTIF($F$3:$F406,1))</f>
        <v>394</v>
      </c>
      <c r="H406" t="str">
        <f t="shared" ca="1" si="53"/>
        <v>文字列 抽出 中</v>
      </c>
      <c r="J406">
        <f t="shared" si="55"/>
        <v>403</v>
      </c>
      <c r="K406" t="str">
        <f t="shared" ca="1" si="48"/>
        <v>ＴＸＴ 定義</v>
      </c>
      <c r="L406" s="36" t="str">
        <f t="shared" ca="1" si="49"/>
        <v/>
      </c>
      <c r="M406" s="36" t="str">
        <f t="shared" ca="1" si="50"/>
        <v>○</v>
      </c>
      <c r="N406" s="36" t="str">
        <f t="shared" ca="1" si="51"/>
        <v/>
      </c>
    </row>
    <row r="407" spans="1:14">
      <c r="A407">
        <f t="shared" si="54"/>
        <v>404</v>
      </c>
      <c r="B407" t="str">
        <f ca="1">IFERROR(VLOOKUP($A407,'vbs,vba'!$G:$H,2,FALSE),"")</f>
        <v/>
      </c>
      <c r="C407" t="str">
        <f ca="1">IFERROR(VLOOKUP($A407,python!$H:$I,2,FALSE),"")</f>
        <v>文字列 抽出 右</v>
      </c>
      <c r="D407" t="str">
        <f ca="1">IFERROR(VLOOKUP($A407,bat!$F:$G,2,FALSE),"")</f>
        <v/>
      </c>
      <c r="E407" t="str">
        <f t="shared" ca="1" si="52"/>
        <v>文字列 抽出 右</v>
      </c>
      <c r="F407">
        <f ca="1">IF($E407="","",COUNTIF($E$3:$E407,$E407))</f>
        <v>1</v>
      </c>
      <c r="G407">
        <f ca="1">IF(OR(F407&gt;1,F407=""),"",COUNTIF($F$3:$F407,1))</f>
        <v>395</v>
      </c>
      <c r="H407" t="str">
        <f t="shared" ca="1" si="53"/>
        <v>文字列 抽出 右</v>
      </c>
      <c r="J407">
        <f t="shared" si="55"/>
        <v>404</v>
      </c>
      <c r="K407" t="str">
        <f t="shared" ca="1" si="48"/>
        <v>ＴＸＴ オープン</v>
      </c>
      <c r="L407" s="36" t="str">
        <f t="shared" ca="1" si="49"/>
        <v/>
      </c>
      <c r="M407" s="36" t="str">
        <f t="shared" ca="1" si="50"/>
        <v>○</v>
      </c>
      <c r="N407" s="36" t="str">
        <f t="shared" ca="1" si="51"/>
        <v/>
      </c>
    </row>
    <row r="408" spans="1:14">
      <c r="A408">
        <f t="shared" si="54"/>
        <v>405</v>
      </c>
      <c r="B408" t="str">
        <f ca="1">IFERROR(VLOOKUP($A408,'vbs,vba'!$G:$H,2,FALSE),"")</f>
        <v/>
      </c>
      <c r="C408" t="str">
        <f ca="1">IFERROR(VLOOKUP($A408,python!$H:$I,2,FALSE),"")</f>
        <v>文字列 数値判定</v>
      </c>
      <c r="D408" t="str">
        <f ca="1">IFERROR(VLOOKUP($A408,bat!$F:$G,2,FALSE),"")</f>
        <v/>
      </c>
      <c r="E408" t="str">
        <f t="shared" ca="1" si="52"/>
        <v>文字列 数値判定</v>
      </c>
      <c r="F408">
        <f ca="1">IF($E408="","",COUNTIF($E$3:$E408,$E408))</f>
        <v>1</v>
      </c>
      <c r="G408">
        <f ca="1">IF(OR(F408&gt;1,F408=""),"",COUNTIF($F$3:$F408,1))</f>
        <v>396</v>
      </c>
      <c r="H408" t="str">
        <f t="shared" ca="1" si="53"/>
        <v>文字列 数値判定</v>
      </c>
      <c r="J408">
        <f t="shared" si="55"/>
        <v>405</v>
      </c>
      <c r="K408" t="str">
        <f t="shared" ca="1" si="48"/>
        <v>ＴＸＴ クローズ</v>
      </c>
      <c r="L408" s="36" t="str">
        <f t="shared" ca="1" si="49"/>
        <v/>
      </c>
      <c r="M408" s="36" t="str">
        <f t="shared" ca="1" si="50"/>
        <v>○</v>
      </c>
      <c r="N408" s="36" t="str">
        <f t="shared" ca="1" si="51"/>
        <v/>
      </c>
    </row>
    <row r="409" spans="1:14">
      <c r="A409">
        <f t="shared" si="54"/>
        <v>406</v>
      </c>
      <c r="B409" t="str">
        <f ca="1">IFERROR(VLOOKUP($A409,'vbs,vba'!$G:$H,2,FALSE),"")</f>
        <v/>
      </c>
      <c r="C409" t="str">
        <f ca="1">IFERROR(VLOOKUP($A409,python!$H:$I,2,FALSE),"")</f>
        <v>文字列⇒ASCII 変換</v>
      </c>
      <c r="D409" t="str">
        <f ca="1">IFERROR(VLOOKUP($A409,bat!$F:$G,2,FALSE),"")</f>
        <v/>
      </c>
      <c r="E409" t="str">
        <f t="shared" ca="1" si="52"/>
        <v>文字列⇒ASCII 変換</v>
      </c>
      <c r="F409">
        <f ca="1">IF($E409="","",COUNTIF($E$3:$E409,$E409))</f>
        <v>2</v>
      </c>
      <c r="G409" t="str">
        <f ca="1">IF(OR(F409&gt;1,F409=""),"",COUNTIF($F$3:$F409,1))</f>
        <v/>
      </c>
      <c r="H409" t="str">
        <f t="shared" ca="1" si="53"/>
        <v>文字列⇒ASCII 変換</v>
      </c>
      <c r="J409">
        <f t="shared" si="55"/>
        <v>406</v>
      </c>
      <c r="K409" t="str">
        <f t="shared" ca="1" si="48"/>
        <v>ＴＸＴ 読込（一行ずつ）</v>
      </c>
      <c r="L409" s="36" t="str">
        <f t="shared" ca="1" si="49"/>
        <v/>
      </c>
      <c r="M409" s="36" t="str">
        <f t="shared" ca="1" si="50"/>
        <v>○</v>
      </c>
      <c r="N409" s="36" t="str">
        <f t="shared" ca="1" si="51"/>
        <v/>
      </c>
    </row>
    <row r="410" spans="1:14">
      <c r="A410">
        <f t="shared" si="54"/>
        <v>407</v>
      </c>
      <c r="B410" t="str">
        <f ca="1">IFERROR(VLOOKUP($A410,'vbs,vba'!$G:$H,2,FALSE),"")</f>
        <v/>
      </c>
      <c r="C410" t="str">
        <f ca="1">IFERROR(VLOOKUP($A410,python!$H:$I,2,FALSE),"")</f>
        <v>ASCII⇒文字列 変換</v>
      </c>
      <c r="D410" t="str">
        <f ca="1">IFERROR(VLOOKUP($A410,bat!$F:$G,2,FALSE),"")</f>
        <v/>
      </c>
      <c r="E410" t="str">
        <f t="shared" ca="1" si="52"/>
        <v>ASCII⇒文字列 変換</v>
      </c>
      <c r="F410">
        <f ca="1">IF($E410="","",COUNTIF($E$3:$E410,$E410))</f>
        <v>2</v>
      </c>
      <c r="G410" t="str">
        <f ca="1">IF(OR(F410&gt;1,F410=""),"",COUNTIF($F$3:$F410,1))</f>
        <v/>
      </c>
      <c r="H410" t="str">
        <f t="shared" ca="1" si="53"/>
        <v>ASCII⇒文字列 変換</v>
      </c>
      <c r="J410">
        <f t="shared" si="55"/>
        <v>407</v>
      </c>
      <c r="K410" t="str">
        <f t="shared" ca="1" si="48"/>
        <v>ＴＸＴ 読込（一括）</v>
      </c>
      <c r="L410" s="36" t="str">
        <f t="shared" ca="1" si="49"/>
        <v/>
      </c>
      <c r="M410" s="36" t="str">
        <f t="shared" ca="1" si="50"/>
        <v>○</v>
      </c>
      <c r="N410" s="36" t="str">
        <f t="shared" ca="1" si="51"/>
        <v/>
      </c>
    </row>
    <row r="411" spans="1:14">
      <c r="A411">
        <f t="shared" si="54"/>
        <v>408</v>
      </c>
      <c r="B411" t="str">
        <f ca="1">IFERROR(VLOOKUP($A411,'vbs,vba'!$G:$H,2,FALSE),"")</f>
        <v/>
      </c>
      <c r="C411" t="str">
        <f ca="1">IFERROR(VLOOKUP($A411,python!$H:$I,2,FALSE),"")</f>
        <v>文字列 繰り返し</v>
      </c>
      <c r="D411" t="str">
        <f ca="1">IFERROR(VLOOKUP($A411,bat!$F:$G,2,FALSE),"")</f>
        <v/>
      </c>
      <c r="E411" t="str">
        <f t="shared" ca="1" si="52"/>
        <v>文字列 繰り返し</v>
      </c>
      <c r="F411">
        <f ca="1">IF($E411="","",COUNTIF($E$3:$E411,$E411))</f>
        <v>1</v>
      </c>
      <c r="G411">
        <f ca="1">IF(OR(F411&gt;1,F411=""),"",COUNTIF($F$3:$F411,1))</f>
        <v>397</v>
      </c>
      <c r="H411" t="str">
        <f t="shared" ca="1" si="53"/>
        <v>文字列 繰り返し</v>
      </c>
      <c r="J411">
        <f t="shared" si="55"/>
        <v>408</v>
      </c>
      <c r="K411" t="str">
        <f t="shared" ca="1" si="48"/>
        <v>ＴＸＴ 書込</v>
      </c>
      <c r="L411" s="36" t="str">
        <f t="shared" ca="1" si="49"/>
        <v/>
      </c>
      <c r="M411" s="36" t="str">
        <f t="shared" ca="1" si="50"/>
        <v>○</v>
      </c>
      <c r="N411" s="36" t="str">
        <f t="shared" ca="1" si="51"/>
        <v/>
      </c>
    </row>
    <row r="412" spans="1:14">
      <c r="A412">
        <f t="shared" si="54"/>
        <v>409</v>
      </c>
      <c r="B412" t="str">
        <f ca="1">IFERROR(VLOOKUP($A412,'vbs,vba'!$G:$H,2,FALSE),"")</f>
        <v/>
      </c>
      <c r="C412" t="str">
        <f ca="1">IFERROR(VLOOKUP($A412,python!$H:$I,2,FALSE),"")</f>
        <v>文字列 大文字化</v>
      </c>
      <c r="D412" t="str">
        <f ca="1">IFERROR(VLOOKUP($A412,bat!$F:$G,2,FALSE),"")</f>
        <v/>
      </c>
      <c r="E412" t="str">
        <f t="shared" ca="1" si="52"/>
        <v>文字列 大文字化</v>
      </c>
      <c r="F412">
        <f ca="1">IF($E412="","",COUNTIF($E$3:$E412,$E412))</f>
        <v>1</v>
      </c>
      <c r="G412">
        <f ca="1">IF(OR(F412&gt;1,F412=""),"",COUNTIF($F$3:$F412,1))</f>
        <v>398</v>
      </c>
      <c r="H412" t="str">
        <f t="shared" ca="1" si="53"/>
        <v>文字列 大文字化</v>
      </c>
      <c r="J412">
        <f t="shared" si="55"/>
        <v>409</v>
      </c>
      <c r="K412" t="str">
        <f t="shared" ca="1" si="48"/>
        <v>スリープ処理</v>
      </c>
      <c r="L412" s="36" t="str">
        <f t="shared" ca="1" si="49"/>
        <v/>
      </c>
      <c r="M412" s="36" t="str">
        <f t="shared" ca="1" si="50"/>
        <v>○</v>
      </c>
      <c r="N412" s="36" t="str">
        <f t="shared" ca="1" si="51"/>
        <v/>
      </c>
    </row>
    <row r="413" spans="1:14">
      <c r="A413">
        <f t="shared" si="54"/>
        <v>410</v>
      </c>
      <c r="B413" t="str">
        <f ca="1">IFERROR(VLOOKUP($A413,'vbs,vba'!$G:$H,2,FALSE),"")</f>
        <v/>
      </c>
      <c r="C413" t="str">
        <f ca="1">IFERROR(VLOOKUP($A413,python!$H:$I,2,FALSE),"")</f>
        <v>文字列 小文字化</v>
      </c>
      <c r="D413" t="str">
        <f ca="1">IFERROR(VLOOKUP($A413,bat!$F:$G,2,FALSE),"")</f>
        <v/>
      </c>
      <c r="E413" t="str">
        <f t="shared" ca="1" si="52"/>
        <v>文字列 小文字化</v>
      </c>
      <c r="F413">
        <f ca="1">IF($E413="","",COUNTIF($E$3:$E413,$E413))</f>
        <v>1</v>
      </c>
      <c r="G413">
        <f ca="1">IF(OR(F413&gt;1,F413=""),"",COUNTIF($F$3:$F413,1))</f>
        <v>399</v>
      </c>
      <c r="H413" t="str">
        <f t="shared" ca="1" si="53"/>
        <v>文字列 小文字化</v>
      </c>
      <c r="J413">
        <f t="shared" si="55"/>
        <v>410</v>
      </c>
      <c r="K413" t="str">
        <f t="shared" ca="1" si="48"/>
        <v>リスト</v>
      </c>
      <c r="L413" s="36" t="str">
        <f t="shared" ca="1" si="49"/>
        <v/>
      </c>
      <c r="M413" s="36" t="str">
        <f t="shared" ca="1" si="50"/>
        <v>○</v>
      </c>
      <c r="N413" s="36" t="str">
        <f t="shared" ca="1" si="51"/>
        <v/>
      </c>
    </row>
    <row r="414" spans="1:14">
      <c r="A414">
        <f t="shared" si="54"/>
        <v>411</v>
      </c>
      <c r="B414" t="str">
        <f ca="1">IFERROR(VLOOKUP($A414,'vbs,vba'!$G:$H,2,FALSE),"")</f>
        <v/>
      </c>
      <c r="C414" t="str">
        <f ca="1">IFERROR(VLOOKUP($A414,python!$H:$I,2,FALSE),"")</f>
        <v>文字列 文字埋込</v>
      </c>
      <c r="D414" t="str">
        <f ca="1">IFERROR(VLOOKUP($A414,bat!$F:$G,2,FALSE),"")</f>
        <v/>
      </c>
      <c r="E414" t="str">
        <f t="shared" ca="1" si="52"/>
        <v>文字列 文字埋込</v>
      </c>
      <c r="F414">
        <f ca="1">IF($E414="","",COUNTIF($E$3:$E414,$E414))</f>
        <v>1</v>
      </c>
      <c r="G414">
        <f ca="1">IF(OR(F414&gt;1,F414=""),"",COUNTIF($F$3:$F414,1))</f>
        <v>400</v>
      </c>
      <c r="H414" t="str">
        <f t="shared" ca="1" si="53"/>
        <v>文字列 文字埋込</v>
      </c>
      <c r="J414">
        <f t="shared" si="55"/>
        <v>411</v>
      </c>
      <c r="K414" t="str">
        <f t="shared" ca="1" si="48"/>
        <v>リスト 参照</v>
      </c>
      <c r="L414" s="36" t="str">
        <f t="shared" ca="1" si="49"/>
        <v/>
      </c>
      <c r="M414" s="36" t="str">
        <f t="shared" ca="1" si="50"/>
        <v>○</v>
      </c>
      <c r="N414" s="36" t="str">
        <f t="shared" ca="1" si="51"/>
        <v/>
      </c>
    </row>
    <row r="415" spans="1:14">
      <c r="A415">
        <f t="shared" si="54"/>
        <v>412</v>
      </c>
      <c r="B415" t="str">
        <f ca="1">IFERROR(VLOOKUP($A415,'vbs,vba'!$G:$H,2,FALSE),"")</f>
        <v/>
      </c>
      <c r="C415" t="str">
        <f ca="1">IFERROR(VLOOKUP($A415,python!$H:$I,2,FALSE),"")</f>
        <v>文字列 ０埋込</v>
      </c>
      <c r="D415" t="str">
        <f ca="1">IFERROR(VLOOKUP($A415,bat!$F:$G,2,FALSE),"")</f>
        <v/>
      </c>
      <c r="E415" t="str">
        <f t="shared" ca="1" si="52"/>
        <v>文字列 ０埋込</v>
      </c>
      <c r="F415">
        <f ca="1">IF($E415="","",COUNTIF($E$3:$E415,$E415))</f>
        <v>1</v>
      </c>
      <c r="G415">
        <f ca="1">IF(OR(F415&gt;1,F415=""),"",COUNTIF($F$3:$F415,1))</f>
        <v>401</v>
      </c>
      <c r="H415" t="str">
        <f t="shared" ca="1" si="53"/>
        <v>文字列 ０埋込</v>
      </c>
      <c r="J415">
        <f t="shared" si="55"/>
        <v>412</v>
      </c>
      <c r="K415" t="str">
        <f t="shared" ca="1" si="48"/>
        <v>リスト 削除</v>
      </c>
      <c r="L415" s="36" t="str">
        <f t="shared" ca="1" si="49"/>
        <v/>
      </c>
      <c r="M415" s="36" t="str">
        <f t="shared" ca="1" si="50"/>
        <v>○</v>
      </c>
      <c r="N415" s="36" t="str">
        <f t="shared" ca="1" si="51"/>
        <v/>
      </c>
    </row>
    <row r="416" spans="1:14">
      <c r="A416">
        <f t="shared" si="54"/>
        <v>413</v>
      </c>
      <c r="B416" t="str">
        <f ca="1">IFERROR(VLOOKUP($A416,'vbs,vba'!$G:$H,2,FALSE),"")</f>
        <v/>
      </c>
      <c r="C416" t="str">
        <f ca="1">IFERROR(VLOOKUP($A416,python!$H:$I,2,FALSE),"")</f>
        <v>配列再定義</v>
      </c>
      <c r="D416" t="str">
        <f ca="1">IFERROR(VLOOKUP($A416,bat!$F:$G,2,FALSE),"")</f>
        <v/>
      </c>
      <c r="E416" t="str">
        <f t="shared" ca="1" si="52"/>
        <v>配列再定義</v>
      </c>
      <c r="F416">
        <f ca="1">IF($E416="","",COUNTIF($E$3:$E416,$E416))</f>
        <v>2</v>
      </c>
      <c r="G416" t="str">
        <f ca="1">IF(OR(F416&gt;1,F416=""),"",COUNTIF($F$3:$F416,1))</f>
        <v/>
      </c>
      <c r="H416" t="str">
        <f t="shared" ca="1" si="53"/>
        <v>配列再定義</v>
      </c>
      <c r="J416">
        <f t="shared" si="55"/>
        <v>413</v>
      </c>
      <c r="K416" t="str">
        <f t="shared" ca="1" si="48"/>
        <v>リスト 末尾取り出し</v>
      </c>
      <c r="L416" s="36" t="str">
        <f t="shared" ca="1" si="49"/>
        <v/>
      </c>
      <c r="M416" s="36" t="str">
        <f t="shared" ca="1" si="50"/>
        <v>○</v>
      </c>
      <c r="N416" s="36" t="str">
        <f t="shared" ca="1" si="51"/>
        <v/>
      </c>
    </row>
    <row r="417" spans="1:14">
      <c r="A417">
        <f t="shared" si="54"/>
        <v>414</v>
      </c>
      <c r="B417" t="str">
        <f ca="1">IFERROR(VLOOKUP($A417,'vbs,vba'!$G:$H,2,FALSE),"")</f>
        <v/>
      </c>
      <c r="C417" t="str">
        <f ca="1">IFERROR(VLOOKUP($A417,python!$H:$I,2,FALSE),"")</f>
        <v>配列最大要素数</v>
      </c>
      <c r="D417" t="str">
        <f ca="1">IFERROR(VLOOKUP($A417,bat!$F:$G,2,FALSE),"")</f>
        <v/>
      </c>
      <c r="E417" t="str">
        <f t="shared" ca="1" si="52"/>
        <v>配列最大要素数</v>
      </c>
      <c r="F417">
        <f ca="1">IF($E417="","",COUNTIF($E$3:$E417,$E417))</f>
        <v>2</v>
      </c>
      <c r="G417" t="str">
        <f ca="1">IF(OR(F417&gt;1,F417=""),"",COUNTIF($F$3:$F417,1))</f>
        <v/>
      </c>
      <c r="H417" t="str">
        <f t="shared" ca="1" si="53"/>
        <v>配列最大要素数</v>
      </c>
      <c r="J417">
        <f t="shared" si="55"/>
        <v>414</v>
      </c>
      <c r="K417" t="str">
        <f t="shared" ca="1" si="48"/>
        <v>リスト 要素番号取得</v>
      </c>
      <c r="L417" s="36" t="str">
        <f t="shared" ca="1" si="49"/>
        <v/>
      </c>
      <c r="M417" s="36" t="str">
        <f t="shared" ca="1" si="50"/>
        <v>○</v>
      </c>
      <c r="N417" s="36" t="str">
        <f t="shared" ca="1" si="51"/>
        <v/>
      </c>
    </row>
    <row r="418" spans="1:14">
      <c r="A418">
        <f t="shared" si="54"/>
        <v>415</v>
      </c>
      <c r="B418" t="str">
        <f ca="1">IFERROR(VLOOKUP($A418,'vbs,vba'!$G:$H,2,FALSE),"")</f>
        <v/>
      </c>
      <c r="C418" t="str">
        <f ca="1">IFERROR(VLOOKUP($A418,python!$H:$I,2,FALSE),"")</f>
        <v>要素数０（未初期化）/要素数１配列判定</v>
      </c>
      <c r="D418" t="str">
        <f ca="1">IFERROR(VLOOKUP($A418,bat!$F:$G,2,FALSE),"")</f>
        <v/>
      </c>
      <c r="E418" t="str">
        <f t="shared" ca="1" si="52"/>
        <v>要素数０（未初期化）/要素数１配列判定</v>
      </c>
      <c r="F418">
        <f ca="1">IF($E418="","",COUNTIF($E$3:$E418,$E418))</f>
        <v>2</v>
      </c>
      <c r="G418" t="str">
        <f ca="1">IF(OR(F418&gt;1,F418=""),"",COUNTIF($F$3:$F418,1))</f>
        <v/>
      </c>
      <c r="H418" t="str">
        <f t="shared" ca="1" si="53"/>
        <v>要素数０（未初期化）/要素数１配列判定</v>
      </c>
      <c r="J418">
        <f t="shared" si="55"/>
        <v>415</v>
      </c>
      <c r="K418" t="str">
        <f t="shared" ca="1" si="48"/>
        <v>リスト 要素数取得</v>
      </c>
      <c r="L418" s="36" t="str">
        <f t="shared" ca="1" si="49"/>
        <v/>
      </c>
      <c r="M418" s="36" t="str">
        <f t="shared" ca="1" si="50"/>
        <v>○</v>
      </c>
      <c r="N418" s="36" t="str">
        <f t="shared" ca="1" si="51"/>
        <v/>
      </c>
    </row>
    <row r="419" spans="1:14">
      <c r="A419">
        <f t="shared" si="54"/>
        <v>416</v>
      </c>
      <c r="B419" t="str">
        <f ca="1">IFERROR(VLOOKUP($A419,'vbs,vba'!$G:$H,2,FALSE),"")</f>
        <v/>
      </c>
      <c r="C419" t="str">
        <f ca="1">IFERROR(VLOOKUP($A419,python!$H:$I,2,FALSE),"")</f>
        <v>配列 結合</v>
      </c>
      <c r="D419" t="str">
        <f ca="1">IFERROR(VLOOKUP($A419,bat!$F:$G,2,FALSE),"")</f>
        <v/>
      </c>
      <c r="E419" t="str">
        <f t="shared" ca="1" si="52"/>
        <v>配列 結合</v>
      </c>
      <c r="F419">
        <f ca="1">IF($E419="","",COUNTIF($E$3:$E419,$E419))</f>
        <v>2</v>
      </c>
      <c r="G419" t="str">
        <f ca="1">IF(OR(F419&gt;1,F419=""),"",COUNTIF($F$3:$F419,1))</f>
        <v/>
      </c>
      <c r="H419" t="str">
        <f t="shared" ca="1" si="53"/>
        <v>配列 結合</v>
      </c>
      <c r="J419">
        <f t="shared" si="55"/>
        <v>416</v>
      </c>
      <c r="K419" t="str">
        <f t="shared" ca="1" si="48"/>
        <v>リスト 追加（末尾）</v>
      </c>
      <c r="L419" s="36" t="str">
        <f t="shared" ca="1" si="49"/>
        <v/>
      </c>
      <c r="M419" s="36" t="str">
        <f t="shared" ca="1" si="50"/>
        <v>○</v>
      </c>
      <c r="N419" s="36" t="str">
        <f t="shared" ca="1" si="51"/>
        <v/>
      </c>
    </row>
    <row r="420" spans="1:14">
      <c r="A420">
        <f t="shared" si="54"/>
        <v>417</v>
      </c>
      <c r="B420" t="str">
        <f ca="1">IFERROR(VLOOKUP($A420,'vbs,vba'!$G:$H,2,FALSE),"")</f>
        <v/>
      </c>
      <c r="C420" t="str">
        <f ca="1">IFERROR(VLOOKUP($A420,python!$H:$I,2,FALSE),"")</f>
        <v>配列 分割</v>
      </c>
      <c r="D420" t="str">
        <f ca="1">IFERROR(VLOOKUP($A420,bat!$F:$G,2,FALSE),"")</f>
        <v/>
      </c>
      <c r="E420" t="str">
        <f t="shared" ca="1" si="52"/>
        <v>配列 分割</v>
      </c>
      <c r="F420">
        <f ca="1">IF($E420="","",COUNTIF($E$3:$E420,$E420))</f>
        <v>2</v>
      </c>
      <c r="G420" t="str">
        <f ca="1">IF(OR(F420&gt;1,F420=""),"",COUNTIF($F$3:$F420,1))</f>
        <v/>
      </c>
      <c r="H420" t="str">
        <f t="shared" ca="1" si="53"/>
        <v>配列 分割</v>
      </c>
      <c r="J420">
        <f t="shared" si="55"/>
        <v>417</v>
      </c>
      <c r="K420" t="str">
        <f t="shared" ca="1" si="48"/>
        <v>リスト 追加（中間）</v>
      </c>
      <c r="L420" s="36" t="str">
        <f t="shared" ca="1" si="49"/>
        <v/>
      </c>
      <c r="M420" s="36" t="str">
        <f t="shared" ca="1" si="50"/>
        <v>○</v>
      </c>
      <c r="N420" s="36" t="str">
        <f t="shared" ca="1" si="51"/>
        <v/>
      </c>
    </row>
    <row r="421" spans="1:14">
      <c r="A421">
        <f t="shared" si="54"/>
        <v>418</v>
      </c>
      <c r="B421" t="str">
        <f ca="1">IFERROR(VLOOKUP($A421,'vbs,vba'!$G:$H,2,FALSE),"")</f>
        <v/>
      </c>
      <c r="C421" t="str">
        <f ca="1">IFERROR(VLOOKUP($A421,python!$H:$I,2,FALSE),"")</f>
        <v>型取得（文字列）</v>
      </c>
      <c r="D421" t="str">
        <f ca="1">IFERROR(VLOOKUP($A421,bat!$F:$G,2,FALSE),"")</f>
        <v/>
      </c>
      <c r="E421" t="str">
        <f t="shared" ca="1" si="52"/>
        <v>型取得（文字列）</v>
      </c>
      <c r="F421">
        <f ca="1">IF($E421="","",COUNTIF($E$3:$E421,$E421))</f>
        <v>2</v>
      </c>
      <c r="G421" t="str">
        <f ca="1">IF(OR(F421&gt;1,F421=""),"",COUNTIF($F$3:$F421,1))</f>
        <v/>
      </c>
      <c r="H421" t="str">
        <f t="shared" ca="1" si="53"/>
        <v>型取得（文字列）</v>
      </c>
      <c r="J421">
        <f t="shared" si="55"/>
        <v>418</v>
      </c>
      <c r="K421" t="str">
        <f t="shared" ca="1" si="48"/>
        <v>リスト 連結</v>
      </c>
      <c r="L421" s="36" t="str">
        <f t="shared" ca="1" si="49"/>
        <v/>
      </c>
      <c r="M421" s="36" t="str">
        <f t="shared" ca="1" si="50"/>
        <v>○</v>
      </c>
      <c r="N421" s="36" t="str">
        <f t="shared" ca="1" si="51"/>
        <v/>
      </c>
    </row>
    <row r="422" spans="1:14">
      <c r="A422">
        <f t="shared" si="54"/>
        <v>419</v>
      </c>
      <c r="B422" t="str">
        <f ca="1">IFERROR(VLOOKUP($A422,'vbs,vba'!$G:$H,2,FALSE),"")</f>
        <v/>
      </c>
      <c r="C422" t="str">
        <f ca="1">IFERROR(VLOOKUP($A422,python!$H:$I,2,FALSE),"")</f>
        <v>型取得（値）</v>
      </c>
      <c r="D422" t="str">
        <f ca="1">IFERROR(VLOOKUP($A422,bat!$F:$G,2,FALSE),"")</f>
        <v/>
      </c>
      <c r="E422" t="str">
        <f t="shared" ca="1" si="52"/>
        <v>型取得（値）</v>
      </c>
      <c r="F422">
        <f ca="1">IF($E422="","",COUNTIF($E$3:$E422,$E422))</f>
        <v>2</v>
      </c>
      <c r="G422" t="str">
        <f ca="1">IF(OR(F422&gt;1,F422=""),"",COUNTIF($F$3:$F422,1))</f>
        <v/>
      </c>
      <c r="H422" t="str">
        <f t="shared" ca="1" si="53"/>
        <v>型取得（値）</v>
      </c>
      <c r="J422">
        <f t="shared" si="55"/>
        <v>419</v>
      </c>
      <c r="K422" t="str">
        <f t="shared" ca="1" si="48"/>
        <v>検索設定 大小文字区別無視</v>
      </c>
      <c r="L422" s="36" t="str">
        <f t="shared" ca="1" si="49"/>
        <v/>
      </c>
      <c r="M422" s="36" t="str">
        <f t="shared" ca="1" si="50"/>
        <v>○</v>
      </c>
      <c r="N422" s="36" t="str">
        <f t="shared" ca="1" si="51"/>
        <v/>
      </c>
    </row>
    <row r="423" spans="1:14">
      <c r="A423">
        <f t="shared" si="54"/>
        <v>420</v>
      </c>
      <c r="B423" t="str">
        <f ca="1">IFERROR(VLOOKUP($A423,'vbs,vba'!$G:$H,2,FALSE),"")</f>
        <v/>
      </c>
      <c r="C423" t="str">
        <f ca="1">IFERROR(VLOOKUP($A423,python!$H:$I,2,FALSE),"")</f>
        <v>10⇒16進数変換</v>
      </c>
      <c r="D423" t="str">
        <f ca="1">IFERROR(VLOOKUP($A423,bat!$F:$G,2,FALSE),"")</f>
        <v/>
      </c>
      <c r="E423" t="str">
        <f t="shared" ca="1" si="52"/>
        <v>10⇒16進数変換</v>
      </c>
      <c r="F423">
        <f ca="1">IF($E423="","",COUNTIF($E$3:$E423,$E423))</f>
        <v>2</v>
      </c>
      <c r="G423" t="str">
        <f ca="1">IF(OR(F423&gt;1,F423=""),"",COUNTIF($F$3:$F423,1))</f>
        <v/>
      </c>
      <c r="H423" t="str">
        <f t="shared" ca="1" si="53"/>
        <v>10⇒16進数変換</v>
      </c>
      <c r="J423">
        <f t="shared" si="55"/>
        <v>420</v>
      </c>
      <c r="K423" t="str">
        <f t="shared" ca="1" si="48"/>
        <v>検索設定 パターンコンパイル</v>
      </c>
      <c r="L423" s="36" t="str">
        <f t="shared" ca="1" si="49"/>
        <v/>
      </c>
      <c r="M423" s="36" t="str">
        <f t="shared" ca="1" si="50"/>
        <v>○</v>
      </c>
      <c r="N423" s="36" t="str">
        <f t="shared" ca="1" si="51"/>
        <v/>
      </c>
    </row>
    <row r="424" spans="1:14">
      <c r="A424">
        <f t="shared" si="54"/>
        <v>421</v>
      </c>
      <c r="B424" t="str">
        <f ca="1">IFERROR(VLOOKUP($A424,'vbs,vba'!$G:$H,2,FALSE),"")</f>
        <v/>
      </c>
      <c r="C424" t="str">
        <f ca="1">IFERROR(VLOOKUP($A424,python!$H:$I,2,FALSE),"")</f>
        <v>16⇒10進数変換</v>
      </c>
      <c r="D424" t="str">
        <f ca="1">IFERROR(VLOOKUP($A424,bat!$F:$G,2,FALSE),"")</f>
        <v/>
      </c>
      <c r="E424" t="str">
        <f t="shared" ca="1" si="52"/>
        <v>16⇒10進数変換</v>
      </c>
      <c r="F424">
        <f ca="1">IF($E424="","",COUNTIF($E$3:$E424,$E424))</f>
        <v>2</v>
      </c>
      <c r="G424" t="str">
        <f ca="1">IF(OR(F424&gt;1,F424=""),"",COUNTIF($F$3:$F424,1))</f>
        <v/>
      </c>
      <c r="H424" t="str">
        <f t="shared" ca="1" si="53"/>
        <v>16⇒10進数変換</v>
      </c>
      <c r="J424">
        <f t="shared" si="55"/>
        <v>421</v>
      </c>
      <c r="K424" t="str">
        <f t="shared" ca="1" si="48"/>
        <v>検索実行(list) コンパイルあり時</v>
      </c>
      <c r="L424" s="36" t="str">
        <f t="shared" ca="1" si="49"/>
        <v/>
      </c>
      <c r="M424" s="36" t="str">
        <f t="shared" ca="1" si="50"/>
        <v>○</v>
      </c>
      <c r="N424" s="36" t="str">
        <f t="shared" ca="1" si="51"/>
        <v/>
      </c>
    </row>
    <row r="425" spans="1:14">
      <c r="A425">
        <f t="shared" si="54"/>
        <v>422</v>
      </c>
      <c r="B425" t="str">
        <f ca="1">IFERROR(VLOOKUP($A425,'vbs,vba'!$G:$H,2,FALSE),"")</f>
        <v/>
      </c>
      <c r="C425" t="str">
        <f ca="1">IFERROR(VLOOKUP($A425,python!$H:$I,2,FALSE),"")</f>
        <v>符号つき16進数表現</v>
      </c>
      <c r="D425" t="str">
        <f ca="1">IFERROR(VLOOKUP($A425,bat!$F:$G,2,FALSE),"")</f>
        <v/>
      </c>
      <c r="E425" t="str">
        <f t="shared" ca="1" si="52"/>
        <v>符号つき16進数表現</v>
      </c>
      <c r="F425">
        <f ca="1">IF($E425="","",COUNTIF($E$3:$E425,$E425))</f>
        <v>2</v>
      </c>
      <c r="G425" t="str">
        <f ca="1">IF(OR(F425&gt;1,F425=""),"",COUNTIF($F$3:$F425,1))</f>
        <v/>
      </c>
      <c r="H425" t="str">
        <f t="shared" ca="1" si="53"/>
        <v>符号つき16進数表現</v>
      </c>
      <c r="J425">
        <f t="shared" si="55"/>
        <v>422</v>
      </c>
      <c r="K425" t="str">
        <f t="shared" ca="1" si="48"/>
        <v>検索実行(list) コンパイルなし時</v>
      </c>
      <c r="L425" s="36" t="str">
        <f t="shared" ca="1" si="49"/>
        <v/>
      </c>
      <c r="M425" s="36" t="str">
        <f t="shared" ca="1" si="50"/>
        <v>○</v>
      </c>
      <c r="N425" s="36" t="str">
        <f t="shared" ca="1" si="51"/>
        <v/>
      </c>
    </row>
    <row r="426" spans="1:14">
      <c r="A426">
        <f t="shared" si="54"/>
        <v>423</v>
      </c>
      <c r="B426" t="str">
        <f ca="1">IFERROR(VLOOKUP($A426,'vbs,vba'!$G:$H,2,FALSE),"")</f>
        <v/>
      </c>
      <c r="C426" t="str">
        <f ca="1">IFERROR(VLOOKUP($A426,python!$H:$I,2,FALSE),"")</f>
        <v>符号なし16進数表現</v>
      </c>
      <c r="D426" t="str">
        <f ca="1">IFERROR(VLOOKUP($A426,bat!$F:$G,2,FALSE),"")</f>
        <v/>
      </c>
      <c r="E426" t="str">
        <f t="shared" ca="1" si="52"/>
        <v>符号なし16進数表現</v>
      </c>
      <c r="F426">
        <f ca="1">IF($E426="","",COUNTIF($E$3:$E426,$E426))</f>
        <v>2</v>
      </c>
      <c r="G426" t="str">
        <f ca="1">IF(OR(F426&gt;1,F426=""),"",COUNTIF($F$3:$F426,1))</f>
        <v/>
      </c>
      <c r="H426" t="str">
        <f t="shared" ca="1" si="53"/>
        <v>符号なし16進数表現</v>
      </c>
      <c r="J426">
        <f t="shared" si="55"/>
        <v>423</v>
      </c>
      <c r="K426" t="str">
        <f t="shared" ca="1" si="48"/>
        <v>検索結果(list) マッチ有無判定</v>
      </c>
      <c r="L426" s="36" t="str">
        <f t="shared" ca="1" si="49"/>
        <v/>
      </c>
      <c r="M426" s="36" t="str">
        <f t="shared" ca="1" si="50"/>
        <v>○</v>
      </c>
      <c r="N426" s="36" t="str">
        <f t="shared" ca="1" si="51"/>
        <v/>
      </c>
    </row>
    <row r="427" spans="1:14">
      <c r="A427">
        <f t="shared" si="54"/>
        <v>424</v>
      </c>
      <c r="B427" t="str">
        <f ca="1">IFERROR(VLOOKUP($A427,'vbs,vba'!$G:$H,2,FALSE),"")</f>
        <v/>
      </c>
      <c r="C427" t="str">
        <f ca="1">IFERROR(VLOOKUP($A427,python!$H:$I,2,FALSE),"")</f>
        <v>数値⇒文字列 変換</v>
      </c>
      <c r="D427" t="str">
        <f ca="1">IFERROR(VLOOKUP($A427,bat!$F:$G,2,FALSE),"")</f>
        <v/>
      </c>
      <c r="E427" t="str">
        <f t="shared" ca="1" si="52"/>
        <v>数値⇒文字列 変換</v>
      </c>
      <c r="F427">
        <f ca="1">IF($E427="","",COUNTIF($E$3:$E427,$E427))</f>
        <v>2</v>
      </c>
      <c r="G427" t="str">
        <f ca="1">IF(OR(F427&gt;1,F427=""),"",COUNTIF($F$3:$F427,1))</f>
        <v/>
      </c>
      <c r="H427" t="str">
        <f t="shared" ca="1" si="53"/>
        <v>数値⇒文字列 変換</v>
      </c>
      <c r="J427">
        <f t="shared" si="55"/>
        <v>424</v>
      </c>
      <c r="K427" t="str">
        <f t="shared" ca="1" si="48"/>
        <v>検索結果(list) マッチ数取得</v>
      </c>
      <c r="L427" s="36" t="str">
        <f t="shared" ca="1" si="49"/>
        <v/>
      </c>
      <c r="M427" s="36" t="str">
        <f t="shared" ca="1" si="50"/>
        <v>○</v>
      </c>
      <c r="N427" s="36" t="str">
        <f t="shared" ca="1" si="51"/>
        <v/>
      </c>
    </row>
    <row r="428" spans="1:14">
      <c r="A428">
        <f t="shared" si="54"/>
        <v>425</v>
      </c>
      <c r="B428" t="str">
        <f ca="1">IFERROR(VLOOKUP($A428,'vbs,vba'!$G:$H,2,FALSE),"")</f>
        <v/>
      </c>
      <c r="C428" t="str">
        <f ca="1">IFERROR(VLOOKUP($A428,python!$H:$I,2,FALSE),"")</f>
        <v>文字列⇒数値 変換</v>
      </c>
      <c r="D428" t="str">
        <f ca="1">IFERROR(VLOOKUP($A428,bat!$F:$G,2,FALSE),"")</f>
        <v/>
      </c>
      <c r="E428" t="str">
        <f t="shared" ca="1" si="52"/>
        <v>文字列⇒数値 変換</v>
      </c>
      <c r="F428">
        <f ca="1">IF($E428="","",COUNTIF($E$3:$E428,$E428))</f>
        <v>1</v>
      </c>
      <c r="G428">
        <f ca="1">IF(OR(F428&gt;1,F428=""),"",COUNTIF($F$3:$F428,1))</f>
        <v>402</v>
      </c>
      <c r="H428" t="str">
        <f t="shared" ca="1" si="53"/>
        <v>文字列⇒数値 変換</v>
      </c>
      <c r="J428">
        <f t="shared" si="55"/>
        <v>425</v>
      </c>
      <c r="K428" t="str">
        <f t="shared" ca="1" si="48"/>
        <v>検索結果(list) サブマッチ数取得</v>
      </c>
      <c r="L428" s="36" t="str">
        <f t="shared" ca="1" si="49"/>
        <v/>
      </c>
      <c r="M428" s="36" t="str">
        <f t="shared" ca="1" si="50"/>
        <v>○</v>
      </c>
      <c r="N428" s="36" t="str">
        <f t="shared" ca="1" si="51"/>
        <v/>
      </c>
    </row>
    <row r="429" spans="1:14">
      <c r="A429">
        <f t="shared" si="54"/>
        <v>426</v>
      </c>
      <c r="B429" t="str">
        <f ca="1">IFERROR(VLOOKUP($A429,'vbs,vba'!$G:$H,2,FALSE),"")</f>
        <v/>
      </c>
      <c r="C429" t="str">
        <f ca="1">IFERROR(VLOOKUP($A429,python!$H:$I,2,FALSE),"")</f>
        <v>改行</v>
      </c>
      <c r="D429" t="str">
        <f ca="1">IFERROR(VLOOKUP($A429,bat!$F:$G,2,FALSE),"")</f>
        <v/>
      </c>
      <c r="E429" t="str">
        <f t="shared" ca="1" si="52"/>
        <v>改行</v>
      </c>
      <c r="F429">
        <f ca="1">IF($E429="","",COUNTIF($E$3:$E429,$E429))</f>
        <v>2</v>
      </c>
      <c r="G429" t="str">
        <f ca="1">IF(OR(F429&gt;1,F429=""),"",COUNTIF($F$3:$F429,1))</f>
        <v/>
      </c>
      <c r="H429" t="str">
        <f t="shared" ca="1" si="53"/>
        <v>改行</v>
      </c>
      <c r="J429">
        <f t="shared" si="55"/>
        <v>426</v>
      </c>
      <c r="K429" t="str">
        <f t="shared" ca="1" si="48"/>
        <v>検索結果(list) マッチ文字列取得</v>
      </c>
      <c r="L429" s="36" t="str">
        <f t="shared" ca="1" si="49"/>
        <v/>
      </c>
      <c r="M429" s="36" t="str">
        <f t="shared" ca="1" si="50"/>
        <v>○</v>
      </c>
      <c r="N429" s="36" t="str">
        <f t="shared" ca="1" si="51"/>
        <v/>
      </c>
    </row>
    <row r="430" spans="1:14">
      <c r="A430">
        <f t="shared" si="54"/>
        <v>427</v>
      </c>
      <c r="B430" t="str">
        <f ca="1">IFERROR(VLOOKUP($A430,'vbs,vba'!$G:$H,2,FALSE),"")</f>
        <v/>
      </c>
      <c r="C430" t="str">
        <f ca="1">IFERROR(VLOOKUP($A430,python!$H:$I,2,FALSE),"")</f>
        <v>少数 正数 切り捨て①</v>
      </c>
      <c r="D430" t="str">
        <f ca="1">IFERROR(VLOOKUP($A430,bat!$F:$G,2,FALSE),"")</f>
        <v/>
      </c>
      <c r="E430" t="str">
        <f t="shared" ca="1" si="52"/>
        <v>少数 正数 切り捨て①</v>
      </c>
      <c r="F430">
        <f ca="1">IF($E430="","",COUNTIF($E$3:$E430,$E430))</f>
        <v>2</v>
      </c>
      <c r="G430" t="str">
        <f ca="1">IF(OR(F430&gt;1,F430=""),"",COUNTIF($F$3:$F430,1))</f>
        <v/>
      </c>
      <c r="H430" t="str">
        <f t="shared" ca="1" si="53"/>
        <v>少数 正数 切り捨て①</v>
      </c>
      <c r="J430">
        <f t="shared" si="55"/>
        <v>427</v>
      </c>
      <c r="K430" t="str">
        <f t="shared" ca="1" si="48"/>
        <v>検索結果(list) サブマッチ文字列取得</v>
      </c>
      <c r="L430" s="36" t="str">
        <f t="shared" ca="1" si="49"/>
        <v/>
      </c>
      <c r="M430" s="36" t="str">
        <f t="shared" ca="1" si="50"/>
        <v>○</v>
      </c>
      <c r="N430" s="36" t="str">
        <f t="shared" ca="1" si="51"/>
        <v/>
      </c>
    </row>
    <row r="431" spans="1:14">
      <c r="A431">
        <f t="shared" si="54"/>
        <v>428</v>
      </c>
      <c r="B431" t="str">
        <f ca="1">IFERROR(VLOOKUP($A431,'vbs,vba'!$G:$H,2,FALSE),"")</f>
        <v/>
      </c>
      <c r="C431" t="str">
        <f ca="1">IFERROR(VLOOKUP($A431,python!$H:$I,2,FALSE),"")</f>
        <v>少数 正数 切り捨て②</v>
      </c>
      <c r="D431" t="str">
        <f ca="1">IFERROR(VLOOKUP($A431,bat!$F:$G,2,FALSE),"")</f>
        <v/>
      </c>
      <c r="E431" t="str">
        <f t="shared" ca="1" si="52"/>
        <v>少数 正数 切り捨て②</v>
      </c>
      <c r="F431">
        <f ca="1">IF($E431="","",COUNTIF($E$3:$E431,$E431))</f>
        <v>2</v>
      </c>
      <c r="G431" t="str">
        <f ca="1">IF(OR(F431&gt;1,F431=""),"",COUNTIF($F$3:$F431,1))</f>
        <v/>
      </c>
      <c r="H431" t="str">
        <f t="shared" ca="1" si="53"/>
        <v>少数 正数 切り捨て②</v>
      </c>
      <c r="J431">
        <f t="shared" si="55"/>
        <v>428</v>
      </c>
      <c r="K431" t="str">
        <f t="shared" ca="1" si="48"/>
        <v>検索実行(obj) コンパイルあり時</v>
      </c>
      <c r="L431" s="36" t="str">
        <f t="shared" ca="1" si="49"/>
        <v/>
      </c>
      <c r="M431" s="36" t="str">
        <f t="shared" ca="1" si="50"/>
        <v>○</v>
      </c>
      <c r="N431" s="36" t="str">
        <f t="shared" ca="1" si="51"/>
        <v/>
      </c>
    </row>
    <row r="432" spans="1:14">
      <c r="A432">
        <f t="shared" si="54"/>
        <v>429</v>
      </c>
      <c r="B432" t="str">
        <f ca="1">IFERROR(VLOOKUP($A432,'vbs,vba'!$G:$H,2,FALSE),"")</f>
        <v/>
      </c>
      <c r="C432" t="str">
        <f ca="1">IFERROR(VLOOKUP($A432,python!$H:$I,2,FALSE),"")</f>
        <v>少数 負数 切り捨て①</v>
      </c>
      <c r="D432" t="str">
        <f ca="1">IFERROR(VLOOKUP($A432,bat!$F:$G,2,FALSE),"")</f>
        <v/>
      </c>
      <c r="E432" t="str">
        <f t="shared" ca="1" si="52"/>
        <v>少数 負数 切り捨て①</v>
      </c>
      <c r="F432">
        <f ca="1">IF($E432="","",COUNTIF($E$3:$E432,$E432))</f>
        <v>2</v>
      </c>
      <c r="G432" t="str">
        <f ca="1">IF(OR(F432&gt;1,F432=""),"",COUNTIF($F$3:$F432,1))</f>
        <v/>
      </c>
      <c r="H432" t="str">
        <f t="shared" ca="1" si="53"/>
        <v>少数 負数 切り捨て①</v>
      </c>
      <c r="J432">
        <f t="shared" si="55"/>
        <v>429</v>
      </c>
      <c r="K432" t="str">
        <f t="shared" ca="1" si="48"/>
        <v>検索実行(obj) コンパイルなし時</v>
      </c>
      <c r="L432" s="36" t="str">
        <f t="shared" ca="1" si="49"/>
        <v/>
      </c>
      <c r="M432" s="36" t="str">
        <f t="shared" ca="1" si="50"/>
        <v>○</v>
      </c>
      <c r="N432" s="36" t="str">
        <f t="shared" ca="1" si="51"/>
        <v/>
      </c>
    </row>
    <row r="433" spans="1:14">
      <c r="A433">
        <f t="shared" si="54"/>
        <v>430</v>
      </c>
      <c r="B433" t="str">
        <f ca="1">IFERROR(VLOOKUP($A433,'vbs,vba'!$G:$H,2,FALSE),"")</f>
        <v/>
      </c>
      <c r="C433" t="str">
        <f ca="1">IFERROR(VLOOKUP($A433,python!$H:$I,2,FALSE),"")</f>
        <v>少数 負数 切り捨て②</v>
      </c>
      <c r="D433" t="str">
        <f ca="1">IFERROR(VLOOKUP($A433,bat!$F:$G,2,FALSE),"")</f>
        <v/>
      </c>
      <c r="E433" t="str">
        <f t="shared" ca="1" si="52"/>
        <v>少数 負数 切り捨て②</v>
      </c>
      <c r="F433">
        <f ca="1">IF($E433="","",COUNTIF($E$3:$E433,$E433))</f>
        <v>2</v>
      </c>
      <c r="G433" t="str">
        <f ca="1">IF(OR(F433&gt;1,F433=""),"",COUNTIF($F$3:$F433,1))</f>
        <v/>
      </c>
      <c r="H433" t="str">
        <f t="shared" ca="1" si="53"/>
        <v>少数 負数 切り捨て②</v>
      </c>
      <c r="J433">
        <f t="shared" si="55"/>
        <v>430</v>
      </c>
      <c r="K433" t="str">
        <f t="shared" ca="1" si="48"/>
        <v>検索結果(obj) マッチ有無判定</v>
      </c>
      <c r="L433" s="36" t="str">
        <f t="shared" ca="1" si="49"/>
        <v/>
      </c>
      <c r="M433" s="36" t="str">
        <f t="shared" ca="1" si="50"/>
        <v>○</v>
      </c>
      <c r="N433" s="36" t="str">
        <f t="shared" ca="1" si="51"/>
        <v/>
      </c>
    </row>
    <row r="434" spans="1:14">
      <c r="A434">
        <f t="shared" si="54"/>
        <v>431</v>
      </c>
      <c r="B434" t="str">
        <f ca="1">IFERROR(VLOOKUP($A434,'vbs,vba'!$G:$H,2,FALSE),"")</f>
        <v/>
      </c>
      <c r="C434" t="str">
        <f ca="1">IFERROR(VLOOKUP($A434,python!$H:$I,2,FALSE),"")</f>
        <v>少数 正数 四捨五入（第一位）</v>
      </c>
      <c r="D434" t="str">
        <f ca="1">IFERROR(VLOOKUP($A434,bat!$F:$G,2,FALSE),"")</f>
        <v/>
      </c>
      <c r="E434" t="str">
        <f t="shared" ca="1" si="52"/>
        <v>少数 正数 四捨五入（第一位）</v>
      </c>
      <c r="F434">
        <f ca="1">IF($E434="","",COUNTIF($E$3:$E434,$E434))</f>
        <v>2</v>
      </c>
      <c r="G434" t="str">
        <f ca="1">IF(OR(F434&gt;1,F434=""),"",COUNTIF($F$3:$F434,1))</f>
        <v/>
      </c>
      <c r="H434" t="str">
        <f t="shared" ca="1" si="53"/>
        <v>少数 正数 四捨五入（第一位）</v>
      </c>
      <c r="J434">
        <f t="shared" si="55"/>
        <v>431</v>
      </c>
      <c r="K434" t="str">
        <f t="shared" ca="1" si="48"/>
        <v>検索結果(obj) マッチ数取得</v>
      </c>
      <c r="L434" s="36" t="str">
        <f t="shared" ca="1" si="49"/>
        <v/>
      </c>
      <c r="M434" s="36" t="str">
        <f t="shared" ca="1" si="50"/>
        <v>○</v>
      </c>
      <c r="N434" s="36" t="str">
        <f t="shared" ca="1" si="51"/>
        <v/>
      </c>
    </row>
    <row r="435" spans="1:14">
      <c r="A435">
        <f t="shared" si="54"/>
        <v>432</v>
      </c>
      <c r="B435" t="str">
        <f ca="1">IFERROR(VLOOKUP($A435,'vbs,vba'!$G:$H,2,FALSE),"")</f>
        <v/>
      </c>
      <c r="C435" t="str">
        <f ca="1">IFERROR(VLOOKUP($A435,python!$H:$I,2,FALSE),"")</f>
        <v>少数 正数 四捨五入（第二位）</v>
      </c>
      <c r="D435" t="str">
        <f ca="1">IFERROR(VLOOKUP($A435,bat!$F:$G,2,FALSE),"")</f>
        <v/>
      </c>
      <c r="E435" t="str">
        <f t="shared" ca="1" si="52"/>
        <v>少数 正数 四捨五入（第二位）</v>
      </c>
      <c r="F435">
        <f ca="1">IF($E435="","",COUNTIF($E$3:$E435,$E435))</f>
        <v>2</v>
      </c>
      <c r="G435" t="str">
        <f ca="1">IF(OR(F435&gt;1,F435=""),"",COUNTIF($F$3:$F435,1))</f>
        <v/>
      </c>
      <c r="H435" t="str">
        <f t="shared" ca="1" si="53"/>
        <v>少数 正数 四捨五入（第二位）</v>
      </c>
      <c r="J435">
        <f t="shared" si="55"/>
        <v>432</v>
      </c>
      <c r="K435" t="str">
        <f t="shared" ca="1" si="48"/>
        <v>検索結果(obj) サブマッチ数取得</v>
      </c>
      <c r="L435" s="36" t="str">
        <f t="shared" ca="1" si="49"/>
        <v/>
      </c>
      <c r="M435" s="36" t="str">
        <f t="shared" ca="1" si="50"/>
        <v>○</v>
      </c>
      <c r="N435" s="36" t="str">
        <f t="shared" ca="1" si="51"/>
        <v/>
      </c>
    </row>
    <row r="436" spans="1:14">
      <c r="A436">
        <f t="shared" si="54"/>
        <v>433</v>
      </c>
      <c r="B436" t="str">
        <f ca="1">IFERROR(VLOOKUP($A436,'vbs,vba'!$G:$H,2,FALSE),"")</f>
        <v/>
      </c>
      <c r="C436" t="str">
        <f ca="1">IFERROR(VLOOKUP($A436,python!$H:$I,2,FALSE),"")</f>
        <v>少数 正数 四捨五入（第三位）</v>
      </c>
      <c r="D436" t="str">
        <f ca="1">IFERROR(VLOOKUP($A436,bat!$F:$G,2,FALSE),"")</f>
        <v/>
      </c>
      <c r="E436" t="str">
        <f t="shared" ca="1" si="52"/>
        <v>少数 正数 四捨五入（第三位）</v>
      </c>
      <c r="F436">
        <f ca="1">IF($E436="","",COUNTIF($E$3:$E436,$E436))</f>
        <v>2</v>
      </c>
      <c r="G436" t="str">
        <f ca="1">IF(OR(F436&gt;1,F436=""),"",COUNTIF($F$3:$F436,1))</f>
        <v/>
      </c>
      <c r="H436" t="str">
        <f t="shared" ca="1" si="53"/>
        <v>少数 正数 四捨五入（第三位）</v>
      </c>
      <c r="J436">
        <f t="shared" si="55"/>
        <v>433</v>
      </c>
      <c r="K436" t="str">
        <f t="shared" ca="1" si="48"/>
        <v>検索結果(obj) マッチ文字列取得</v>
      </c>
      <c r="L436" s="36" t="str">
        <f t="shared" ca="1" si="49"/>
        <v/>
      </c>
      <c r="M436" s="36" t="str">
        <f t="shared" ca="1" si="50"/>
        <v>○</v>
      </c>
      <c r="N436" s="36" t="str">
        <f t="shared" ca="1" si="51"/>
        <v/>
      </c>
    </row>
    <row r="437" spans="1:14">
      <c r="A437">
        <f t="shared" si="54"/>
        <v>434</v>
      </c>
      <c r="B437" t="str">
        <f ca="1">IFERROR(VLOOKUP($A437,'vbs,vba'!$G:$H,2,FALSE),"")</f>
        <v/>
      </c>
      <c r="C437" t="str">
        <f ca="1">IFERROR(VLOOKUP($A437,python!$H:$I,2,FALSE),"")</f>
        <v>少数 負数 四捨五入（第一位）</v>
      </c>
      <c r="D437" t="str">
        <f ca="1">IFERROR(VLOOKUP($A437,bat!$F:$G,2,FALSE),"")</f>
        <v/>
      </c>
      <c r="E437" t="str">
        <f t="shared" ca="1" si="52"/>
        <v>少数 負数 四捨五入（第一位）</v>
      </c>
      <c r="F437">
        <f ca="1">IF($E437="","",COUNTIF($E$3:$E437,$E437))</f>
        <v>2</v>
      </c>
      <c r="G437" t="str">
        <f ca="1">IF(OR(F437&gt;1,F437=""),"",COUNTIF($F$3:$F437,1))</f>
        <v/>
      </c>
      <c r="H437" t="str">
        <f t="shared" ca="1" si="53"/>
        <v>少数 負数 四捨五入（第一位）</v>
      </c>
      <c r="J437">
        <f t="shared" si="55"/>
        <v>434</v>
      </c>
      <c r="K437" t="str">
        <f t="shared" ca="1" si="48"/>
        <v>検索結果(obj) サブマッチ文字列取得</v>
      </c>
      <c r="L437" s="36" t="str">
        <f t="shared" ca="1" si="49"/>
        <v/>
      </c>
      <c r="M437" s="36" t="str">
        <f t="shared" ca="1" si="50"/>
        <v>○</v>
      </c>
      <c r="N437" s="36" t="str">
        <f t="shared" ca="1" si="51"/>
        <v/>
      </c>
    </row>
    <row r="438" spans="1:14">
      <c r="A438">
        <f t="shared" si="54"/>
        <v>435</v>
      </c>
      <c r="B438" t="str">
        <f ca="1">IFERROR(VLOOKUP($A438,'vbs,vba'!$G:$H,2,FALSE),"")</f>
        <v/>
      </c>
      <c r="C438" t="str">
        <f ca="1">IFERROR(VLOOKUP($A438,python!$H:$I,2,FALSE),"")</f>
        <v>少数 負数 四捨五入（第二位）</v>
      </c>
      <c r="D438" t="str">
        <f ca="1">IFERROR(VLOOKUP($A438,bat!$F:$G,2,FALSE),"")</f>
        <v/>
      </c>
      <c r="E438" t="str">
        <f t="shared" ca="1" si="52"/>
        <v>少数 負数 四捨五入（第二位）</v>
      </c>
      <c r="F438">
        <f ca="1">IF($E438="","",COUNTIF($E$3:$E438,$E438))</f>
        <v>2</v>
      </c>
      <c r="G438" t="str">
        <f ca="1">IF(OR(F438&gt;1,F438=""),"",COUNTIF($F$3:$F438,1))</f>
        <v/>
      </c>
      <c r="H438" t="str">
        <f t="shared" ca="1" si="53"/>
        <v>少数 負数 四捨五入（第二位）</v>
      </c>
      <c r="J438">
        <f t="shared" si="55"/>
        <v>435</v>
      </c>
      <c r="K438" t="str">
        <f t="shared" ca="1" si="48"/>
        <v>検索結果(obj) マッチ開始位置取得</v>
      </c>
      <c r="L438" s="36" t="str">
        <f t="shared" ca="1" si="49"/>
        <v/>
      </c>
      <c r="M438" s="36" t="str">
        <f t="shared" ca="1" si="50"/>
        <v>○</v>
      </c>
      <c r="N438" s="36" t="str">
        <f t="shared" ca="1" si="51"/>
        <v/>
      </c>
    </row>
    <row r="439" spans="1:14">
      <c r="A439">
        <f t="shared" si="54"/>
        <v>436</v>
      </c>
      <c r="B439" t="str">
        <f ca="1">IFERROR(VLOOKUP($A439,'vbs,vba'!$G:$H,2,FALSE),"")</f>
        <v/>
      </c>
      <c r="C439" t="str">
        <f ca="1">IFERROR(VLOOKUP($A439,python!$H:$I,2,FALSE),"")</f>
        <v>少数 負数 四捨五入（第三位）</v>
      </c>
      <c r="D439" t="str">
        <f ca="1">IFERROR(VLOOKUP($A439,bat!$F:$G,2,FALSE),"")</f>
        <v/>
      </c>
      <c r="E439" t="str">
        <f t="shared" ca="1" si="52"/>
        <v>少数 負数 四捨五入（第三位）</v>
      </c>
      <c r="F439">
        <f ca="1">IF($E439="","",COUNTIF($E$3:$E439,$E439))</f>
        <v>2</v>
      </c>
      <c r="G439" t="str">
        <f ca="1">IF(OR(F439&gt;1,F439=""),"",COUNTIF($F$3:$F439,1))</f>
        <v/>
      </c>
      <c r="H439" t="str">
        <f t="shared" ca="1" si="53"/>
        <v>少数 負数 四捨五入（第三位）</v>
      </c>
      <c r="J439">
        <f t="shared" si="55"/>
        <v>436</v>
      </c>
      <c r="K439" t="str">
        <f t="shared" ca="1" si="48"/>
        <v>検索結果(obj) マッチ終了位置取得</v>
      </c>
      <c r="L439" s="36" t="str">
        <f t="shared" ca="1" si="49"/>
        <v/>
      </c>
      <c r="M439" s="36" t="str">
        <f t="shared" ca="1" si="50"/>
        <v>○</v>
      </c>
      <c r="N439" s="36" t="str">
        <f t="shared" ca="1" si="51"/>
        <v/>
      </c>
    </row>
    <row r="440" spans="1:14">
      <c r="A440">
        <f t="shared" si="54"/>
        <v>437</v>
      </c>
      <c r="B440" t="str">
        <f ca="1">IFERROR(VLOOKUP($A440,'vbs,vba'!$G:$H,2,FALSE),"")</f>
        <v/>
      </c>
      <c r="C440" t="str">
        <f ca="1">IFERROR(VLOOKUP($A440,python!$H:$I,2,FALSE),"")</f>
        <v>少数 正数 切り上げ（第一位）</v>
      </c>
      <c r="D440" t="str">
        <f ca="1">IFERROR(VLOOKUP($A440,bat!$F:$G,2,FALSE),"")</f>
        <v/>
      </c>
      <c r="E440" t="str">
        <f t="shared" ca="1" si="52"/>
        <v>少数 正数 切り上げ（第一位）</v>
      </c>
      <c r="F440">
        <f ca="1">IF($E440="","",COUNTIF($E$3:$E440,$E440))</f>
        <v>2</v>
      </c>
      <c r="G440" t="str">
        <f ca="1">IF(OR(F440&gt;1,F440=""),"",COUNTIF($F$3:$F440,1))</f>
        <v/>
      </c>
      <c r="H440" t="str">
        <f t="shared" ca="1" si="53"/>
        <v>少数 正数 切り上げ（第一位）</v>
      </c>
      <c r="J440">
        <f t="shared" si="55"/>
        <v>437</v>
      </c>
      <c r="K440" t="str">
        <f t="shared" ca="1" si="48"/>
        <v>環境変数 値更新</v>
      </c>
      <c r="L440" s="36" t="str">
        <f t="shared" ca="1" si="49"/>
        <v/>
      </c>
      <c r="M440" s="36" t="str">
        <f t="shared" ca="1" si="50"/>
        <v>○</v>
      </c>
      <c r="N440" s="36" t="str">
        <f t="shared" ca="1" si="51"/>
        <v/>
      </c>
    </row>
    <row r="441" spans="1:14">
      <c r="A441">
        <f t="shared" si="54"/>
        <v>438</v>
      </c>
      <c r="B441" t="str">
        <f ca="1">IFERROR(VLOOKUP($A441,'vbs,vba'!$G:$H,2,FALSE),"")</f>
        <v/>
      </c>
      <c r="C441" t="str">
        <f ca="1">IFERROR(VLOOKUP($A441,python!$H:$I,2,FALSE),"")</f>
        <v>少数 正数 切り上げ（第二位）</v>
      </c>
      <c r="D441" t="str">
        <f ca="1">IFERROR(VLOOKUP($A441,bat!$F:$G,2,FALSE),"")</f>
        <v/>
      </c>
      <c r="E441" t="str">
        <f t="shared" ca="1" si="52"/>
        <v>少数 正数 切り上げ（第二位）</v>
      </c>
      <c r="F441">
        <f ca="1">IF($E441="","",COUNTIF($E$3:$E441,$E441))</f>
        <v>2</v>
      </c>
      <c r="G441" t="str">
        <f ca="1">IF(OR(F441&gt;1,F441=""),"",COUNTIF($F$3:$F441,1))</f>
        <v/>
      </c>
      <c r="H441" t="str">
        <f t="shared" ca="1" si="53"/>
        <v>少数 正数 切り上げ（第二位）</v>
      </c>
      <c r="J441">
        <f t="shared" si="55"/>
        <v>438</v>
      </c>
      <c r="K441" t="str">
        <f t="shared" ca="1" si="48"/>
        <v>環境変数 値取得</v>
      </c>
      <c r="L441" s="36" t="str">
        <f t="shared" ca="1" si="49"/>
        <v/>
      </c>
      <c r="M441" s="36" t="str">
        <f t="shared" ca="1" si="50"/>
        <v>○</v>
      </c>
      <c r="N441" s="36" t="str">
        <f t="shared" ca="1" si="51"/>
        <v/>
      </c>
    </row>
    <row r="442" spans="1:14">
      <c r="A442">
        <f t="shared" si="54"/>
        <v>439</v>
      </c>
      <c r="B442" t="str">
        <f ca="1">IFERROR(VLOOKUP($A442,'vbs,vba'!$G:$H,2,FALSE),"")</f>
        <v/>
      </c>
      <c r="C442" t="str">
        <f ca="1">IFERROR(VLOOKUP($A442,python!$H:$I,2,FALSE),"")</f>
        <v>少数 負数 切り上げ（第一位）</v>
      </c>
      <c r="D442" t="str">
        <f ca="1">IFERROR(VLOOKUP($A442,bat!$F:$G,2,FALSE),"")</f>
        <v/>
      </c>
      <c r="E442" t="str">
        <f t="shared" ca="1" si="52"/>
        <v>少数 負数 切り上げ（第一位）</v>
      </c>
      <c r="F442">
        <f ca="1">IF($E442="","",COUNTIF($E$3:$E442,$E442))</f>
        <v>2</v>
      </c>
      <c r="G442" t="str">
        <f ca="1">IF(OR(F442&gt;1,F442=""),"",COUNTIF($F$3:$F442,1))</f>
        <v/>
      </c>
      <c r="H442" t="str">
        <f t="shared" ca="1" si="53"/>
        <v>少数 負数 切り上げ（第一位）</v>
      </c>
      <c r="J442">
        <f t="shared" si="55"/>
        <v>439</v>
      </c>
      <c r="K442" t="str">
        <f t="shared" ca="1" si="48"/>
        <v>ショートカット 引数更新0</v>
      </c>
      <c r="L442" s="36" t="str">
        <f t="shared" ca="1" si="49"/>
        <v/>
      </c>
      <c r="M442" s="36" t="str">
        <f t="shared" ca="1" si="50"/>
        <v/>
      </c>
      <c r="N442" s="36" t="str">
        <f t="shared" ca="1" si="51"/>
        <v/>
      </c>
    </row>
    <row r="443" spans="1:14">
      <c r="A443">
        <f t="shared" si="54"/>
        <v>440</v>
      </c>
      <c r="B443" t="str">
        <f ca="1">IFERROR(VLOOKUP($A443,'vbs,vba'!$G:$H,2,FALSE),"")</f>
        <v/>
      </c>
      <c r="C443" t="str">
        <f ca="1">IFERROR(VLOOKUP($A443,python!$H:$I,2,FALSE),"")</f>
        <v>少数 負数 切り上げ（第二位）</v>
      </c>
      <c r="D443" t="str">
        <f ca="1">IFERROR(VLOOKUP($A443,bat!$F:$G,2,FALSE),"")</f>
        <v/>
      </c>
      <c r="E443" t="str">
        <f t="shared" ca="1" si="52"/>
        <v>少数 負数 切り上げ（第二位）</v>
      </c>
      <c r="F443">
        <f ca="1">IF($E443="","",COUNTIF($E$3:$E443,$E443))</f>
        <v>2</v>
      </c>
      <c r="G443" t="str">
        <f ca="1">IF(OR(F443&gt;1,F443=""),"",COUNTIF($F$3:$F443,1))</f>
        <v/>
      </c>
      <c r="H443" t="str">
        <f t="shared" ca="1" si="53"/>
        <v>少数 負数 切り上げ（第二位）</v>
      </c>
      <c r="J443">
        <f t="shared" si="55"/>
        <v>440</v>
      </c>
      <c r="K443" t="str">
        <f t="shared" ca="1" si="48"/>
        <v>ブロック脱出</v>
      </c>
      <c r="L443" s="36" t="str">
        <f t="shared" ca="1" si="49"/>
        <v/>
      </c>
      <c r="M443" s="36" t="str">
        <f t="shared" ca="1" si="50"/>
        <v/>
      </c>
      <c r="N443" s="36" t="str">
        <f t="shared" ca="1" si="51"/>
        <v>○</v>
      </c>
    </row>
    <row r="444" spans="1:14">
      <c r="A444">
        <f t="shared" si="54"/>
        <v>441</v>
      </c>
      <c r="B444" t="str">
        <f ca="1">IFERROR(VLOOKUP($A444,'vbs,vba'!$G:$H,2,FALSE),"")</f>
        <v/>
      </c>
      <c r="C444" t="str">
        <f ca="1">IFERROR(VLOOKUP($A444,python!$H:$I,2,FALSE),"")</f>
        <v>少数 正数 切り下げ（第一位）</v>
      </c>
      <c r="D444" t="str">
        <f ca="1">IFERROR(VLOOKUP($A444,bat!$F:$G,2,FALSE),"")</f>
        <v/>
      </c>
      <c r="E444" t="str">
        <f t="shared" ca="1" si="52"/>
        <v>少数 正数 切り下げ（第一位）</v>
      </c>
      <c r="F444">
        <f ca="1">IF($E444="","",COUNTIF($E$3:$E444,$E444))</f>
        <v>2</v>
      </c>
      <c r="G444" t="str">
        <f ca="1">IF(OR(F444&gt;1,F444=""),"",COUNTIF($F$3:$F444,1))</f>
        <v/>
      </c>
      <c r="H444" t="str">
        <f t="shared" ca="1" si="53"/>
        <v>少数 正数 切り下げ（第一位）</v>
      </c>
      <c r="J444">
        <f t="shared" si="55"/>
        <v>441</v>
      </c>
      <c r="K444" t="str">
        <f t="shared" ca="1" si="48"/>
        <v>ヘルプ</v>
      </c>
      <c r="L444" s="36" t="str">
        <f t="shared" ca="1" si="49"/>
        <v/>
      </c>
      <c r="M444" s="36" t="str">
        <f t="shared" ca="1" si="50"/>
        <v/>
      </c>
      <c r="N444" s="36" t="str">
        <f t="shared" ca="1" si="51"/>
        <v>○</v>
      </c>
    </row>
    <row r="445" spans="1:14">
      <c r="A445">
        <f t="shared" si="54"/>
        <v>442</v>
      </c>
      <c r="B445" t="str">
        <f ca="1">IFERROR(VLOOKUP($A445,'vbs,vba'!$G:$H,2,FALSE),"")</f>
        <v/>
      </c>
      <c r="C445" t="str">
        <f ca="1">IFERROR(VLOOKUP($A445,python!$H:$I,2,FALSE),"")</f>
        <v>少数 正数 切り下げ（第二位）</v>
      </c>
      <c r="D445" t="str">
        <f ca="1">IFERROR(VLOOKUP($A445,bat!$F:$G,2,FALSE),"")</f>
        <v/>
      </c>
      <c r="E445" t="str">
        <f t="shared" ca="1" si="52"/>
        <v>少数 正数 切り下げ（第二位）</v>
      </c>
      <c r="F445">
        <f ca="1">IF($E445="","",COUNTIF($E$3:$E445,$E445))</f>
        <v>2</v>
      </c>
      <c r="G445" t="str">
        <f ca="1">IF(OR(F445&gt;1,F445=""),"",COUNTIF($F$3:$F445,1))</f>
        <v/>
      </c>
      <c r="H445" t="str">
        <f t="shared" ca="1" si="53"/>
        <v>少数 正数 切り下げ（第二位）</v>
      </c>
      <c r="J445">
        <f t="shared" si="55"/>
        <v>442</v>
      </c>
      <c r="K445" t="str">
        <f t="shared" ca="1" si="48"/>
        <v>if</v>
      </c>
      <c r="L445" s="36" t="str">
        <f t="shared" ca="1" si="49"/>
        <v/>
      </c>
      <c r="M445" s="36" t="str">
        <f t="shared" ca="1" si="50"/>
        <v/>
      </c>
      <c r="N445" s="36" t="str">
        <f t="shared" ca="1" si="51"/>
        <v>○</v>
      </c>
    </row>
    <row r="446" spans="1:14">
      <c r="A446">
        <f t="shared" si="54"/>
        <v>443</v>
      </c>
      <c r="B446" t="str">
        <f ca="1">IFERROR(VLOOKUP($A446,'vbs,vba'!$G:$H,2,FALSE),"")</f>
        <v/>
      </c>
      <c r="C446" t="str">
        <f ca="1">IFERROR(VLOOKUP($A446,python!$H:$I,2,FALSE),"")</f>
        <v>少数 負数 切り下げ（第一位）</v>
      </c>
      <c r="D446" t="str">
        <f ca="1">IFERROR(VLOOKUP($A446,bat!$F:$G,2,FALSE),"")</f>
        <v/>
      </c>
      <c r="E446" t="str">
        <f t="shared" ca="1" si="52"/>
        <v>少数 負数 切り下げ（第一位）</v>
      </c>
      <c r="F446">
        <f ca="1">IF($E446="","",COUNTIF($E$3:$E446,$E446))</f>
        <v>2</v>
      </c>
      <c r="G446" t="str">
        <f ca="1">IF(OR(F446&gt;1,F446=""),"",COUNTIF($F$3:$F446,1))</f>
        <v/>
      </c>
      <c r="H446" t="str">
        <f t="shared" ca="1" si="53"/>
        <v>少数 負数 切り下げ（第一位）</v>
      </c>
      <c r="J446">
        <f t="shared" si="55"/>
        <v>443</v>
      </c>
      <c r="K446" t="str">
        <f t="shared" ca="1" si="48"/>
        <v>if（否定）</v>
      </c>
      <c r="L446" s="36" t="str">
        <f t="shared" ca="1" si="49"/>
        <v/>
      </c>
      <c r="M446" s="36" t="str">
        <f t="shared" ca="1" si="50"/>
        <v/>
      </c>
      <c r="N446" s="36" t="str">
        <f t="shared" ca="1" si="51"/>
        <v>○</v>
      </c>
    </row>
    <row r="447" spans="1:14">
      <c r="A447">
        <f t="shared" si="54"/>
        <v>444</v>
      </c>
      <c r="B447" t="str">
        <f ca="1">IFERROR(VLOOKUP($A447,'vbs,vba'!$G:$H,2,FALSE),"")</f>
        <v/>
      </c>
      <c r="C447" t="str">
        <f ca="1">IFERROR(VLOOKUP($A447,python!$H:$I,2,FALSE),"")</f>
        <v>少数 負数 切り下げ（第二位）</v>
      </c>
      <c r="D447" t="str">
        <f ca="1">IFERROR(VLOOKUP($A447,bat!$F:$G,2,FALSE),"")</f>
        <v/>
      </c>
      <c r="E447" t="str">
        <f t="shared" ca="1" si="52"/>
        <v>少数 負数 切り下げ（第二位）</v>
      </c>
      <c r="F447">
        <f ca="1">IF($E447="","",COUNTIF($E$3:$E447,$E447))</f>
        <v>2</v>
      </c>
      <c r="G447" t="str">
        <f ca="1">IF(OR(F447&gt;1,F447=""),"",COUNTIF($F$3:$F447,1))</f>
        <v/>
      </c>
      <c r="H447" t="str">
        <f t="shared" ca="1" si="53"/>
        <v>少数 負数 切り下げ（第二位）</v>
      </c>
      <c r="J447">
        <f t="shared" si="55"/>
        <v>444</v>
      </c>
      <c r="K447" t="str">
        <f t="shared" ca="1" si="48"/>
        <v>for</v>
      </c>
      <c r="L447" s="36" t="str">
        <f t="shared" ca="1" si="49"/>
        <v/>
      </c>
      <c r="M447" s="36" t="str">
        <f t="shared" ca="1" si="50"/>
        <v/>
      </c>
      <c r="N447" s="36" t="str">
        <f t="shared" ca="1" si="51"/>
        <v>○</v>
      </c>
    </row>
    <row r="448" spans="1:14">
      <c r="A448">
        <f t="shared" si="54"/>
        <v>445</v>
      </c>
      <c r="B448" t="str">
        <f ca="1">IFERROR(VLOOKUP($A448,'vbs,vba'!$G:$H,2,FALSE),"")</f>
        <v/>
      </c>
      <c r="C448" t="str">
        <f ca="1">IFERROR(VLOOKUP($A448,python!$H:$I,2,FALSE),"")</f>
        <v>文字列表示形式(日付)</v>
      </c>
      <c r="D448" t="str">
        <f ca="1">IFERROR(VLOOKUP($A448,bat!$F:$G,2,FALSE),"")</f>
        <v/>
      </c>
      <c r="E448" t="str">
        <f t="shared" ca="1" si="52"/>
        <v>文字列表示形式(日付)</v>
      </c>
      <c r="F448">
        <f ca="1">IF($E448="","",COUNTIF($E$3:$E448,$E448))</f>
        <v>2</v>
      </c>
      <c r="G448" t="str">
        <f ca="1">IF(OR(F448&gt;1,F448=""),"",COUNTIF($F$3:$F448,1))</f>
        <v/>
      </c>
      <c r="H448" t="str">
        <f t="shared" ca="1" si="53"/>
        <v>文字列表示形式(日付)</v>
      </c>
      <c r="J448">
        <f t="shared" si="55"/>
        <v>445</v>
      </c>
      <c r="K448" t="str">
        <f t="shared" ca="1" si="48"/>
        <v>for(フォルダ内対象)</v>
      </c>
      <c r="L448" s="36" t="str">
        <f t="shared" ca="1" si="49"/>
        <v/>
      </c>
      <c r="M448" s="36" t="str">
        <f t="shared" ca="1" si="50"/>
        <v/>
      </c>
      <c r="N448" s="36" t="str">
        <f t="shared" ca="1" si="51"/>
        <v>○</v>
      </c>
    </row>
    <row r="449" spans="1:14">
      <c r="A449">
        <f t="shared" si="54"/>
        <v>446</v>
      </c>
      <c r="B449" t="str">
        <f ca="1">IFERROR(VLOOKUP($A449,'vbs,vba'!$G:$H,2,FALSE),"")</f>
        <v/>
      </c>
      <c r="C449" t="str">
        <f ca="1">IFERROR(VLOOKUP($A449,python!$H:$I,2,FALSE),"")</f>
        <v>文字列表示形式(数値)</v>
      </c>
      <c r="D449" t="str">
        <f ca="1">IFERROR(VLOOKUP($A449,bat!$F:$G,2,FALSE),"")</f>
        <v/>
      </c>
      <c r="E449" t="str">
        <f t="shared" ca="1" si="52"/>
        <v>文字列表示形式(数値)</v>
      </c>
      <c r="F449">
        <f ca="1">IF($E449="","",COUNTIF($E$3:$E449,$E449))</f>
        <v>2</v>
      </c>
      <c r="G449" t="str">
        <f ca="1">IF(OR(F449&gt;1,F449=""),"",COUNTIF($F$3:$F449,1))</f>
        <v/>
      </c>
      <c r="H449" t="str">
        <f t="shared" ca="1" si="53"/>
        <v>文字列表示形式(数値)</v>
      </c>
      <c r="J449">
        <f t="shared" si="55"/>
        <v>446</v>
      </c>
      <c r="K449" t="str">
        <f t="shared" ca="1" si="48"/>
        <v>for(フォルダ内のフォルダのみ)</v>
      </c>
      <c r="L449" s="36" t="str">
        <f t="shared" ca="1" si="49"/>
        <v/>
      </c>
      <c r="M449" s="36" t="str">
        <f t="shared" ca="1" si="50"/>
        <v/>
      </c>
      <c r="N449" s="36" t="str">
        <f t="shared" ca="1" si="51"/>
        <v>○</v>
      </c>
    </row>
    <row r="450" spans="1:14">
      <c r="A450">
        <f t="shared" si="54"/>
        <v>447</v>
      </c>
      <c r="B450" t="str">
        <f ca="1">IFERROR(VLOOKUP($A450,'vbs,vba'!$G:$H,2,FALSE),"")</f>
        <v/>
      </c>
      <c r="C450" t="str">
        <f ca="1">IFERROR(VLOOKUP($A450,python!$H:$I,2,FALSE),"")</f>
        <v>文字列表示形式(割合)</v>
      </c>
      <c r="D450" t="str">
        <f ca="1">IFERROR(VLOOKUP($A450,bat!$F:$G,2,FALSE),"")</f>
        <v/>
      </c>
      <c r="E450" t="str">
        <f t="shared" ca="1" si="52"/>
        <v>文字列表示形式(割合)</v>
      </c>
      <c r="F450">
        <f ca="1">IF($E450="","",COUNTIF($E$3:$E450,$E450))</f>
        <v>2</v>
      </c>
      <c r="G450" t="str">
        <f ca="1">IF(OR(F450&gt;1,F450=""),"",COUNTIF($F$3:$F450,1))</f>
        <v/>
      </c>
      <c r="H450" t="str">
        <f t="shared" ca="1" si="53"/>
        <v>文字列表示形式(割合)</v>
      </c>
      <c r="J450">
        <f t="shared" si="55"/>
        <v>447</v>
      </c>
      <c r="K450" t="str">
        <f t="shared" ca="1" si="48"/>
        <v>for(フォルダ配下の中身全部)</v>
      </c>
      <c r="L450" s="36" t="str">
        <f t="shared" ca="1" si="49"/>
        <v/>
      </c>
      <c r="M450" s="36" t="str">
        <f t="shared" ca="1" si="50"/>
        <v/>
      </c>
      <c r="N450" s="36" t="str">
        <f t="shared" ca="1" si="51"/>
        <v>○</v>
      </c>
    </row>
    <row r="451" spans="1:14">
      <c r="A451">
        <f t="shared" si="54"/>
        <v>448</v>
      </c>
      <c r="B451" t="str">
        <f ca="1">IFERROR(VLOOKUP($A451,'vbs,vba'!$G:$H,2,FALSE),"")</f>
        <v/>
      </c>
      <c r="C451" t="str">
        <f ca="1">IFERROR(VLOOKUP($A451,python!$H:$I,2,FALSE),"")</f>
        <v>文字列表示形式(通貨)</v>
      </c>
      <c r="D451" t="str">
        <f ca="1">IFERROR(VLOOKUP($A451,bat!$F:$G,2,FALSE),"")</f>
        <v/>
      </c>
      <c r="E451" t="str">
        <f t="shared" ca="1" si="52"/>
        <v>文字列表示形式(通貨)</v>
      </c>
      <c r="F451">
        <f ca="1">IF($E451="","",COUNTIF($E$3:$E451,$E451))</f>
        <v>2</v>
      </c>
      <c r="G451" t="str">
        <f ca="1">IF(OR(F451&gt;1,F451=""),"",COUNTIF($F$3:$F451,1))</f>
        <v/>
      </c>
      <c r="H451" t="str">
        <f t="shared" ca="1" si="53"/>
        <v>文字列表示形式(通貨)</v>
      </c>
      <c r="J451">
        <f t="shared" si="55"/>
        <v>448</v>
      </c>
      <c r="K451" t="str">
        <f t="shared" ca="1" si="48"/>
        <v>for(変数に値を代入してコマンドを実行)</v>
      </c>
      <c r="L451" s="36" t="str">
        <f t="shared" ca="1" si="49"/>
        <v/>
      </c>
      <c r="M451" s="36" t="str">
        <f t="shared" ca="1" si="50"/>
        <v/>
      </c>
      <c r="N451" s="36" t="str">
        <f t="shared" ca="1" si="51"/>
        <v>○</v>
      </c>
    </row>
    <row r="452" spans="1:14">
      <c r="A452">
        <f t="shared" si="54"/>
        <v>449</v>
      </c>
      <c r="B452" t="str">
        <f ca="1">IFERROR(VLOOKUP($A452,'vbs,vba'!$G:$H,2,FALSE),"")</f>
        <v/>
      </c>
      <c r="C452" t="str">
        <f ca="1">IFERROR(VLOOKUP($A452,python!$H:$I,2,FALSE),"")</f>
        <v>エラー設定</v>
      </c>
      <c r="D452" t="str">
        <f ca="1">IFERROR(VLOOKUP($A452,bat!$F:$G,2,FALSE),"")</f>
        <v/>
      </c>
      <c r="E452" t="str">
        <f t="shared" ca="1" si="52"/>
        <v>エラー設定</v>
      </c>
      <c r="F452">
        <f ca="1">IF($E452="","",COUNTIF($E$3:$E452,$E452))</f>
        <v>2</v>
      </c>
      <c r="G452" t="str">
        <f ca="1">IF(OR(F452&gt;1,F452=""),"",COUNTIF($F$3:$F452,1))</f>
        <v/>
      </c>
      <c r="H452" t="str">
        <f t="shared" ca="1" si="53"/>
        <v>エラー設定</v>
      </c>
      <c r="J452">
        <f t="shared" si="55"/>
        <v>449</v>
      </c>
      <c r="K452" t="str">
        <f t="shared" ref="K452:K515" ca="1" si="56">IFERROR(VLOOKUP($J452,$G:$H,2,FALSE),"")</f>
        <v>for(その他)</v>
      </c>
      <c r="L452" s="36" t="str">
        <f t="shared" ref="L452:L496" ca="1" si="57">IF($K452="","",IF(COUNTIF(B$3:B$1004,$K452)&gt;0,"○",""))</f>
        <v/>
      </c>
      <c r="M452" s="36" t="str">
        <f t="shared" ref="M452:M515" ca="1" si="58">IF($K452="","",IF(COUNTIF(C$3:C$1004,$K452)&gt;0,"○",""))</f>
        <v/>
      </c>
      <c r="N452" s="36" t="str">
        <f t="shared" ref="N452:N515" ca="1" si="59">IF($K452="","",IF(COUNTIF(D$3:D$1004,$K452)&gt;0,"○",""))</f>
        <v>○</v>
      </c>
    </row>
    <row r="453" spans="1:14">
      <c r="A453">
        <f t="shared" si="54"/>
        <v>450</v>
      </c>
      <c r="B453" t="str">
        <f ca="1">IFERROR(VLOOKUP($A453,'vbs,vba'!$G:$H,2,FALSE),"")</f>
        <v/>
      </c>
      <c r="C453" t="str">
        <f ca="1">IFERROR(VLOOKUP($A453,python!$H:$I,2,FALSE),"")</f>
        <v>エラー解除</v>
      </c>
      <c r="D453" t="str">
        <f ca="1">IFERROR(VLOOKUP($A453,bat!$F:$G,2,FALSE),"")</f>
        <v/>
      </c>
      <c r="E453" t="str">
        <f t="shared" ref="E453:E516" ca="1" si="60">B453&amp;C453&amp;D453</f>
        <v>エラー解除</v>
      </c>
      <c r="F453">
        <f ca="1">IF($E453="","",COUNTIF($E$3:$E453,$E453))</f>
        <v>2</v>
      </c>
      <c r="G453" t="str">
        <f ca="1">IF(OR(F453&gt;1,F453=""),"",COUNTIF($F$3:$F453,1))</f>
        <v/>
      </c>
      <c r="H453" t="str">
        <f t="shared" ref="H453:H516" ca="1" si="61">E453</f>
        <v>エラー解除</v>
      </c>
      <c r="J453">
        <f t="shared" si="55"/>
        <v>450</v>
      </c>
      <c r="K453" t="str">
        <f t="shared" ca="1" si="56"/>
        <v>出力</v>
      </c>
      <c r="L453" s="36" t="str">
        <f t="shared" ca="1" si="57"/>
        <v/>
      </c>
      <c r="M453" s="36" t="str">
        <f t="shared" ca="1" si="58"/>
        <v/>
      </c>
      <c r="N453" s="36" t="str">
        <f t="shared" ca="1" si="59"/>
        <v>○</v>
      </c>
    </row>
    <row r="454" spans="1:14">
      <c r="A454">
        <f t="shared" ref="A454:A517" si="62">A453+1</f>
        <v>451</v>
      </c>
      <c r="B454" t="str">
        <f ca="1">IFERROR(VLOOKUP($A454,'vbs,vba'!$G:$H,2,FALSE),"")</f>
        <v/>
      </c>
      <c r="C454" t="str">
        <f ca="1">IFERROR(VLOOKUP($A454,python!$H:$I,2,FALSE),"")</f>
        <v>エラー番号</v>
      </c>
      <c r="D454" t="str">
        <f ca="1">IFERROR(VLOOKUP($A454,bat!$F:$G,2,FALSE),"")</f>
        <v/>
      </c>
      <c r="E454" t="str">
        <f t="shared" ca="1" si="60"/>
        <v>エラー番号</v>
      </c>
      <c r="F454">
        <f ca="1">IF($E454="","",COUNTIF($E$3:$E454,$E454))</f>
        <v>2</v>
      </c>
      <c r="G454" t="str">
        <f ca="1">IF(OR(F454&gt;1,F454=""),"",COUNTIF($F$3:$F454,1))</f>
        <v/>
      </c>
      <c r="H454" t="str">
        <f t="shared" ca="1" si="61"/>
        <v>エラー番号</v>
      </c>
      <c r="J454">
        <f t="shared" ref="J454:J517" si="63">J453+1</f>
        <v>451</v>
      </c>
      <c r="K454" t="str">
        <f t="shared" ca="1" si="56"/>
        <v>出力（改行のみ）</v>
      </c>
      <c r="L454" s="36" t="str">
        <f t="shared" ca="1" si="57"/>
        <v/>
      </c>
      <c r="M454" s="36" t="str">
        <f t="shared" ca="1" si="58"/>
        <v/>
      </c>
      <c r="N454" s="36" t="str">
        <f t="shared" ca="1" si="59"/>
        <v>○</v>
      </c>
    </row>
    <row r="455" spans="1:14">
      <c r="A455">
        <f t="shared" si="62"/>
        <v>452</v>
      </c>
      <c r="B455" t="str">
        <f ca="1">IFERROR(VLOOKUP($A455,'vbs,vba'!$G:$H,2,FALSE),"")</f>
        <v/>
      </c>
      <c r="C455" t="str">
        <f ca="1">IFERROR(VLOOKUP($A455,python!$H:$I,2,FALSE),"")</f>
        <v>エラー内容</v>
      </c>
      <c r="D455" t="str">
        <f ca="1">IFERROR(VLOOKUP($A455,bat!$F:$G,2,FALSE),"")</f>
        <v/>
      </c>
      <c r="E455" t="str">
        <f t="shared" ca="1" si="60"/>
        <v>エラー内容</v>
      </c>
      <c r="F455">
        <f ca="1">IF($E455="","",COUNTIF($E$3:$E455,$E455))</f>
        <v>2</v>
      </c>
      <c r="G455" t="str">
        <f ca="1">IF(OR(F455&gt;1,F455=""),"",COUNTIF($F$3:$F455,1))</f>
        <v/>
      </c>
      <c r="H455" t="str">
        <f t="shared" ca="1" si="61"/>
        <v>エラー内容</v>
      </c>
      <c r="J455">
        <f t="shared" si="63"/>
        <v>452</v>
      </c>
      <c r="K455" t="str">
        <f t="shared" ca="1" si="56"/>
        <v>出力抑制</v>
      </c>
      <c r="L455" s="36" t="str">
        <f t="shared" ca="1" si="57"/>
        <v/>
      </c>
      <c r="M455" s="36" t="str">
        <f t="shared" ca="1" si="58"/>
        <v/>
      </c>
      <c r="N455" s="36" t="str">
        <f t="shared" ca="1" si="59"/>
        <v>○</v>
      </c>
    </row>
    <row r="456" spans="1:14">
      <c r="A456">
        <f t="shared" si="62"/>
        <v>453</v>
      </c>
      <c r="B456" t="str">
        <f ca="1">IFERROR(VLOOKUP($A456,'vbs,vba'!$G:$H,2,FALSE),"")</f>
        <v/>
      </c>
      <c r="C456" t="str">
        <f ca="1">IFERROR(VLOOKUP($A456,python!$H:$I,2,FALSE),"")</f>
        <v>エラーラベル</v>
      </c>
      <c r="D456" t="str">
        <f ca="1">IFERROR(VLOOKUP($A456,bat!$F:$G,2,FALSE),"")</f>
        <v/>
      </c>
      <c r="E456" t="str">
        <f t="shared" ca="1" si="60"/>
        <v>エラーラベル</v>
      </c>
      <c r="F456">
        <f ca="1">IF($E456="","",COUNTIF($E$3:$E456,$E456))</f>
        <v>2</v>
      </c>
      <c r="G456" t="str">
        <f ca="1">IF(OR(F456&gt;1,F456=""),"",COUNTIF($F$3:$F456,1))</f>
        <v/>
      </c>
      <c r="H456" t="str">
        <f t="shared" ca="1" si="61"/>
        <v>エラーラベル</v>
      </c>
      <c r="J456">
        <f t="shared" si="63"/>
        <v>453</v>
      </c>
      <c r="K456" t="str">
        <f t="shared" ca="1" si="56"/>
        <v>２分後にシャットダウン</v>
      </c>
      <c r="L456" s="36" t="str">
        <f t="shared" ca="1" si="57"/>
        <v/>
      </c>
      <c r="M456" s="36" t="str">
        <f t="shared" ca="1" si="58"/>
        <v/>
      </c>
      <c r="N456" s="36" t="str">
        <f t="shared" ca="1" si="59"/>
        <v>○</v>
      </c>
    </row>
    <row r="457" spans="1:14">
      <c r="A457">
        <f t="shared" si="62"/>
        <v>454</v>
      </c>
      <c r="B457" t="str">
        <f ca="1">IFERROR(VLOOKUP($A457,'vbs,vba'!$G:$H,2,FALSE),"")</f>
        <v/>
      </c>
      <c r="C457" t="str">
        <f ca="1">IFERROR(VLOOKUP($A457,python!$H:$I,2,FALSE),"")</f>
        <v>ラベル定義</v>
      </c>
      <c r="D457" t="str">
        <f ca="1">IFERROR(VLOOKUP($A457,bat!$F:$G,2,FALSE),"")</f>
        <v/>
      </c>
      <c r="E457" t="str">
        <f t="shared" ca="1" si="60"/>
        <v>ラベル定義</v>
      </c>
      <c r="F457">
        <f ca="1">IF($E457="","",COUNTIF($E$3:$E457,$E457))</f>
        <v>2</v>
      </c>
      <c r="G457" t="str">
        <f ca="1">IF(OR(F457&gt;1,F457=""),"",COUNTIF($F$3:$F457,1))</f>
        <v/>
      </c>
      <c r="H457" t="str">
        <f t="shared" ca="1" si="61"/>
        <v>ラベル定義</v>
      </c>
      <c r="J457">
        <f t="shared" si="63"/>
        <v>454</v>
      </c>
      <c r="K457" t="str">
        <f t="shared" ca="1" si="56"/>
        <v>２分後に再起動</v>
      </c>
      <c r="L457" s="36" t="str">
        <f t="shared" ca="1" si="57"/>
        <v/>
      </c>
      <c r="M457" s="36" t="str">
        <f t="shared" ca="1" si="58"/>
        <v/>
      </c>
      <c r="N457" s="36" t="str">
        <f t="shared" ca="1" si="59"/>
        <v>○</v>
      </c>
    </row>
    <row r="458" spans="1:14">
      <c r="A458">
        <f t="shared" si="62"/>
        <v>455</v>
      </c>
      <c r="B458" t="str">
        <f ca="1">IFERROR(VLOOKUP($A458,'vbs,vba'!$G:$H,2,FALSE),"")</f>
        <v/>
      </c>
      <c r="C458" t="str">
        <f ca="1">IFERROR(VLOOKUP($A458,python!$H:$I,2,FALSE),"")</f>
        <v>ＴＸＴ 定義</v>
      </c>
      <c r="D458" t="str">
        <f ca="1">IFERROR(VLOOKUP($A458,bat!$F:$G,2,FALSE),"")</f>
        <v/>
      </c>
      <c r="E458" t="str">
        <f t="shared" ca="1" si="60"/>
        <v>ＴＸＴ 定義</v>
      </c>
      <c r="F458">
        <f ca="1">IF($E458="","",COUNTIF($E$3:$E458,$E458))</f>
        <v>1</v>
      </c>
      <c r="G458">
        <f ca="1">IF(OR(F458&gt;1,F458=""),"",COUNTIF($F$3:$F458,1))</f>
        <v>403</v>
      </c>
      <c r="H458" t="str">
        <f t="shared" ca="1" si="61"/>
        <v>ＴＸＴ 定義</v>
      </c>
      <c r="J458">
        <f t="shared" si="63"/>
        <v>455</v>
      </c>
      <c r="K458" t="str">
        <f t="shared" ca="1" si="56"/>
        <v>シャットダウンをキャンセル</v>
      </c>
      <c r="L458" s="36" t="str">
        <f t="shared" ca="1" si="57"/>
        <v/>
      </c>
      <c r="M458" s="36" t="str">
        <f t="shared" ca="1" si="58"/>
        <v/>
      </c>
      <c r="N458" s="36" t="str">
        <f t="shared" ca="1" si="59"/>
        <v>○</v>
      </c>
    </row>
    <row r="459" spans="1:14">
      <c r="A459">
        <f t="shared" si="62"/>
        <v>456</v>
      </c>
      <c r="B459" t="str">
        <f ca="1">IFERROR(VLOOKUP($A459,'vbs,vba'!$G:$H,2,FALSE),"")</f>
        <v/>
      </c>
      <c r="C459" t="str">
        <f ca="1">IFERROR(VLOOKUP($A459,python!$H:$I,2,FALSE),"")</f>
        <v>ＴＸＴ オープン</v>
      </c>
      <c r="D459" t="str">
        <f ca="1">IFERROR(VLOOKUP($A459,bat!$F:$G,2,FALSE),"")</f>
        <v/>
      </c>
      <c r="E459" t="str">
        <f t="shared" ca="1" si="60"/>
        <v>ＴＸＴ オープン</v>
      </c>
      <c r="F459">
        <f ca="1">IF($E459="","",COUNTIF($E$3:$E459,$E459))</f>
        <v>1</v>
      </c>
      <c r="G459">
        <f ca="1">IF(OR(F459&gt;1,F459=""),"",COUNTIF($F$3:$F459,1))</f>
        <v>404</v>
      </c>
      <c r="H459" t="str">
        <f t="shared" ca="1" si="61"/>
        <v>ＴＸＴ オープン</v>
      </c>
      <c r="J459">
        <f t="shared" si="63"/>
        <v>456</v>
      </c>
      <c r="K459" t="str">
        <f t="shared" ca="1" si="56"/>
        <v>遅延展開変数設定</v>
      </c>
      <c r="L459" s="36" t="str">
        <f t="shared" ca="1" si="57"/>
        <v/>
      </c>
      <c r="M459" s="36" t="str">
        <f t="shared" ca="1" si="58"/>
        <v/>
      </c>
      <c r="N459" s="36" t="str">
        <f t="shared" ca="1" si="59"/>
        <v>○</v>
      </c>
    </row>
    <row r="460" spans="1:14">
      <c r="A460">
        <f t="shared" si="62"/>
        <v>457</v>
      </c>
      <c r="B460" t="str">
        <f ca="1">IFERROR(VLOOKUP($A460,'vbs,vba'!$G:$H,2,FALSE),"")</f>
        <v/>
      </c>
      <c r="C460" t="str">
        <f ca="1">IFERROR(VLOOKUP($A460,python!$H:$I,2,FALSE),"")</f>
        <v>ＴＸＴ クローズ</v>
      </c>
      <c r="D460" t="str">
        <f ca="1">IFERROR(VLOOKUP($A460,bat!$F:$G,2,FALSE),"")</f>
        <v/>
      </c>
      <c r="E460" t="str">
        <f t="shared" ca="1" si="60"/>
        <v>ＴＸＴ クローズ</v>
      </c>
      <c r="F460">
        <f ca="1">IF($E460="","",COUNTIF($E$3:$E460,$E460))</f>
        <v>1</v>
      </c>
      <c r="G460">
        <f ca="1">IF(OR(F460&gt;1,F460=""),"",COUNTIF($F$3:$F460,1))</f>
        <v>405</v>
      </c>
      <c r="H460" t="str">
        <f t="shared" ca="1" si="61"/>
        <v>ＴＸＴ クローズ</v>
      </c>
      <c r="J460">
        <f t="shared" si="63"/>
        <v>457</v>
      </c>
      <c r="K460" t="str">
        <f t="shared" ca="1" si="56"/>
        <v>プログラム終了</v>
      </c>
      <c r="L460" s="36" t="str">
        <f t="shared" ca="1" si="57"/>
        <v>○</v>
      </c>
      <c r="M460" s="36" t="str">
        <f t="shared" ca="1" si="58"/>
        <v>○</v>
      </c>
      <c r="N460" s="36" t="str">
        <f t="shared" ca="1" si="59"/>
        <v>○</v>
      </c>
    </row>
    <row r="461" spans="1:14">
      <c r="A461">
        <f t="shared" si="62"/>
        <v>458</v>
      </c>
      <c r="B461" t="str">
        <f ca="1">IFERROR(VLOOKUP($A461,'vbs,vba'!$G:$H,2,FALSE),"")</f>
        <v/>
      </c>
      <c r="C461" t="str">
        <f ca="1">IFERROR(VLOOKUP($A461,python!$H:$I,2,FALSE),"")</f>
        <v>ＴＸＴ 読込（一行ずつ）</v>
      </c>
      <c r="D461" t="str">
        <f ca="1">IFERROR(VLOOKUP($A461,bat!$F:$G,2,FALSE),"")</f>
        <v/>
      </c>
      <c r="E461" t="str">
        <f t="shared" ca="1" si="60"/>
        <v>ＴＸＴ 読込（一行ずつ）</v>
      </c>
      <c r="F461">
        <f ca="1">IF($E461="","",COUNTIF($E$3:$E461,$E461))</f>
        <v>1</v>
      </c>
      <c r="G461">
        <f ca="1">IF(OR(F461&gt;1,F461=""),"",COUNTIF($F$3:$F461,1))</f>
        <v>406</v>
      </c>
      <c r="H461" t="str">
        <f t="shared" ca="1" si="61"/>
        <v>ＴＸＴ 読込（一行ずつ）</v>
      </c>
      <c r="J461">
        <f t="shared" si="63"/>
        <v>458</v>
      </c>
      <c r="K461" t="str">
        <f t="shared" ca="1" si="56"/>
        <v>環境変数 設定</v>
      </c>
      <c r="L461" s="36" t="str">
        <f t="shared" ca="1" si="57"/>
        <v/>
      </c>
      <c r="M461" s="36" t="str">
        <f t="shared" ca="1" si="58"/>
        <v/>
      </c>
      <c r="N461" s="36"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2</v>
      </c>
      <c r="G462" t="str">
        <f ca="1">IF(OR(F462&gt;1,F462=""),"",COUNTIF($F$3:$F462,1))</f>
        <v/>
      </c>
      <c r="H462" t="str">
        <f t="shared" ca="1" si="61"/>
        <v>ＴＸＴ 読込（一行ずつ）</v>
      </c>
      <c r="J462">
        <f t="shared" si="63"/>
        <v>459</v>
      </c>
      <c r="K462" t="str">
        <f t="shared" ca="1" si="56"/>
        <v>環境変数 解除</v>
      </c>
      <c r="L462" s="36" t="str">
        <f t="shared" ca="1" si="57"/>
        <v/>
      </c>
      <c r="M462" s="36" t="str">
        <f t="shared" ca="1" si="58"/>
        <v/>
      </c>
      <c r="N462" s="36" t="str">
        <f t="shared" ca="1" si="59"/>
        <v>○</v>
      </c>
    </row>
    <row r="463" spans="1:14">
      <c r="A463">
        <f t="shared" si="62"/>
        <v>460</v>
      </c>
      <c r="B463" t="str">
        <f ca="1">IFERROR(VLOOKUP($A463,'vbs,vba'!$G:$H,2,FALSE),"")</f>
        <v/>
      </c>
      <c r="C463" t="str">
        <f ca="1">IFERROR(VLOOKUP($A463,python!$H:$I,2,FALSE),"")</f>
        <v>ＴＸＴ 読込（一括）</v>
      </c>
      <c r="D463" t="str">
        <f ca="1">IFERROR(VLOOKUP($A463,bat!$F:$G,2,FALSE),"")</f>
        <v/>
      </c>
      <c r="E463" t="str">
        <f t="shared" ca="1" si="60"/>
        <v>ＴＸＴ 読込（一括）</v>
      </c>
      <c r="F463">
        <f ca="1">IF($E463="","",COUNTIF($E$3:$E463,$E463))</f>
        <v>1</v>
      </c>
      <c r="G463">
        <f ca="1">IF(OR(F463&gt;1,F463=""),"",COUNTIF($F$3:$F463,1))</f>
        <v>407</v>
      </c>
      <c r="H463" t="str">
        <f t="shared" ca="1" si="61"/>
        <v>ＴＸＴ 読込（一括）</v>
      </c>
      <c r="J463">
        <f t="shared" si="63"/>
        <v>460</v>
      </c>
      <c r="K463" t="str">
        <f t="shared" ca="1" si="56"/>
        <v>環境変数 存在確認</v>
      </c>
      <c r="L463" s="36" t="str">
        <f t="shared" ca="1" si="57"/>
        <v/>
      </c>
      <c r="M463" s="36" t="str">
        <f t="shared" ca="1" si="58"/>
        <v/>
      </c>
      <c r="N463" s="36"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2</v>
      </c>
      <c r="G464" t="str">
        <f ca="1">IF(OR(F464&gt;1,F464=""),"",COUNTIF($F$3:$F464,1))</f>
        <v/>
      </c>
      <c r="H464" t="str">
        <f t="shared" ca="1" si="61"/>
        <v>ＴＸＴ 読込（一括）</v>
      </c>
      <c r="J464">
        <f t="shared" si="63"/>
        <v>461</v>
      </c>
      <c r="K464" t="str">
        <f t="shared" ca="1" si="56"/>
        <v>Windows 60秒後にシャットダウン</v>
      </c>
      <c r="L464" s="36" t="str">
        <f t="shared" ca="1" si="57"/>
        <v/>
      </c>
      <c r="M464" s="36" t="str">
        <f t="shared" ca="1" si="58"/>
        <v/>
      </c>
      <c r="N464" s="36" t="str">
        <f t="shared" ca="1" si="59"/>
        <v>○</v>
      </c>
    </row>
    <row r="465" spans="1:14">
      <c r="A465">
        <f t="shared" si="62"/>
        <v>462</v>
      </c>
      <c r="B465" t="str">
        <f ca="1">IFERROR(VLOOKUP($A465,'vbs,vba'!$G:$H,2,FALSE),"")</f>
        <v/>
      </c>
      <c r="C465" t="str">
        <f ca="1">IFERROR(VLOOKUP($A465,python!$H:$I,2,FALSE),"")</f>
        <v>ＴＸＴ 書込</v>
      </c>
      <c r="D465" t="str">
        <f ca="1">IFERROR(VLOOKUP($A465,bat!$F:$G,2,FALSE),"")</f>
        <v/>
      </c>
      <c r="E465" t="str">
        <f t="shared" ca="1" si="60"/>
        <v>ＴＸＴ 書込</v>
      </c>
      <c r="F465">
        <f ca="1">IF($E465="","",COUNTIF($E$3:$E465,$E465))</f>
        <v>1</v>
      </c>
      <c r="G465">
        <f ca="1">IF(OR(F465&gt;1,F465=""),"",COUNTIF($F$3:$F465,1))</f>
        <v>408</v>
      </c>
      <c r="H465" t="str">
        <f t="shared" ca="1" si="61"/>
        <v>ＴＸＴ 書込</v>
      </c>
      <c r="J465">
        <f t="shared" si="63"/>
        <v>462</v>
      </c>
      <c r="K465" t="str">
        <f t="shared" ca="1" si="56"/>
        <v>Windows 60秒後に再起動</v>
      </c>
      <c r="L465" s="36" t="str">
        <f t="shared" ca="1" si="57"/>
        <v/>
      </c>
      <c r="M465" s="36" t="str">
        <f t="shared" ca="1" si="58"/>
        <v/>
      </c>
      <c r="N465" s="36" t="str">
        <f t="shared" ca="1" si="59"/>
        <v>○</v>
      </c>
    </row>
    <row r="466" spans="1:14">
      <c r="A466">
        <f t="shared" si="62"/>
        <v>463</v>
      </c>
      <c r="B466" t="str">
        <f ca="1">IFERROR(VLOOKUP($A466,'vbs,vba'!$G:$H,2,FALSE),"")</f>
        <v/>
      </c>
      <c r="C466" t="str">
        <f ca="1">IFERROR(VLOOKUP($A466,python!$H:$I,2,FALSE),"")</f>
        <v>ＸＬＳ オープン/クローズ</v>
      </c>
      <c r="D466" t="str">
        <f ca="1">IFERROR(VLOOKUP($A466,bat!$F:$G,2,FALSE),"")</f>
        <v/>
      </c>
      <c r="E466" t="str">
        <f t="shared" ca="1" si="60"/>
        <v>ＸＬＳ オープン/クローズ</v>
      </c>
      <c r="F466">
        <f ca="1">IF($E466="","",COUNTIF($E$3:$E466,$E466))</f>
        <v>2</v>
      </c>
      <c r="G466" t="str">
        <f ca="1">IF(OR(F466&gt;1,F466=""),"",COUNTIF($F$3:$F466,1))</f>
        <v/>
      </c>
      <c r="H466" t="str">
        <f t="shared" ca="1" si="61"/>
        <v>ＸＬＳ オープン/クローズ</v>
      </c>
      <c r="J466">
        <f t="shared" si="63"/>
        <v>463</v>
      </c>
      <c r="K466" t="str">
        <f t="shared" ca="1" si="56"/>
        <v>カレントディレクトリ取得</v>
      </c>
      <c r="L466" s="36" t="str">
        <f t="shared" ca="1" si="57"/>
        <v/>
      </c>
      <c r="M466" s="36" t="str">
        <f t="shared" ca="1" si="58"/>
        <v/>
      </c>
      <c r="N466" s="36" t="str">
        <f t="shared" ca="1" si="59"/>
        <v>○</v>
      </c>
    </row>
    <row r="467" spans="1:14">
      <c r="A467">
        <f t="shared" si="62"/>
        <v>464</v>
      </c>
      <c r="B467" t="str">
        <f ca="1">IFERROR(VLOOKUP($A467,'vbs,vba'!$G:$H,2,FALSE),"")</f>
        <v/>
      </c>
      <c r="C467" t="str">
        <f ca="1">IFERROR(VLOOKUP($A467,python!$H:$I,2,FALSE),"")</f>
        <v>現在時刻取得</v>
      </c>
      <c r="D467" t="str">
        <f ca="1">IFERROR(VLOOKUP($A467,bat!$F:$G,2,FALSE),"")</f>
        <v/>
      </c>
      <c r="E467" t="str">
        <f t="shared" ca="1" si="60"/>
        <v>現在時刻取得</v>
      </c>
      <c r="F467">
        <f ca="1">IF($E467="","",COUNTIF($E$3:$E467,$E467))</f>
        <v>2</v>
      </c>
      <c r="G467" t="str">
        <f ca="1">IF(OR(F467&gt;1,F467=""),"",COUNTIF($F$3:$F467,1))</f>
        <v/>
      </c>
      <c r="H467" t="str">
        <f t="shared" ca="1" si="61"/>
        <v>現在時刻取得</v>
      </c>
      <c r="J467">
        <f t="shared" si="63"/>
        <v>464</v>
      </c>
      <c r="K467" t="str">
        <f t="shared" ca="1" si="56"/>
        <v>変数VARの値全体</v>
      </c>
      <c r="L467" s="36" t="str">
        <f t="shared" ca="1" si="57"/>
        <v/>
      </c>
      <c r="M467" s="36" t="str">
        <f t="shared" ca="1" si="58"/>
        <v/>
      </c>
      <c r="N467" s="36" t="str">
        <f t="shared" ca="1" si="59"/>
        <v>○</v>
      </c>
    </row>
    <row r="468" spans="1:14">
      <c r="A468">
        <f t="shared" si="62"/>
        <v>465</v>
      </c>
      <c r="B468" t="str">
        <f ca="1">IFERROR(VLOOKUP($A468,'vbs,vba'!$G:$H,2,FALSE),"")</f>
        <v/>
      </c>
      <c r="C468" t="str">
        <f ca="1">IFERROR(VLOOKUP($A468,python!$H:$I,2,FALSE),"")</f>
        <v>現在年月日取得</v>
      </c>
      <c r="D468" t="str">
        <f ca="1">IFERROR(VLOOKUP($A468,bat!$F:$G,2,FALSE),"")</f>
        <v/>
      </c>
      <c r="E468" t="str">
        <f t="shared" ca="1" si="60"/>
        <v>現在年月日取得</v>
      </c>
      <c r="F468">
        <f ca="1">IF($E468="","",COUNTIF($E$3:$E468,$E468))</f>
        <v>2</v>
      </c>
      <c r="G468" t="str">
        <f ca="1">IF(OR(F468&gt;1,F468=""),"",COUNTIF($F$3:$F468,1))</f>
        <v/>
      </c>
      <c r="H468" t="str">
        <f t="shared" ca="1" si="61"/>
        <v>現在年月日取得</v>
      </c>
      <c r="J468">
        <f t="shared" si="63"/>
        <v>465</v>
      </c>
      <c r="K468" t="str">
        <f t="shared" ca="1" si="56"/>
        <v>m文字目から、最後まで</v>
      </c>
      <c r="L468" s="36" t="str">
        <f t="shared" ca="1" si="57"/>
        <v/>
      </c>
      <c r="M468" s="36" t="str">
        <f t="shared" ca="1" si="58"/>
        <v/>
      </c>
      <c r="N468" s="36" t="str">
        <f t="shared" ca="1" si="59"/>
        <v>○</v>
      </c>
    </row>
    <row r="469" spans="1:14">
      <c r="A469">
        <f t="shared" si="62"/>
        <v>466</v>
      </c>
      <c r="B469" t="str">
        <f ca="1">IFERROR(VLOOKUP($A469,'vbs,vba'!$G:$H,2,FALSE),"")</f>
        <v/>
      </c>
      <c r="C469" t="str">
        <f ca="1">IFERROR(VLOOKUP($A469,python!$H:$I,2,FALSE),"")</f>
        <v>0:00から現在までの経過時間（秒数）</v>
      </c>
      <c r="D469" t="str">
        <f ca="1">IFERROR(VLOOKUP($A469,bat!$F:$G,2,FALSE),"")</f>
        <v/>
      </c>
      <c r="E469" t="str">
        <f t="shared" ca="1" si="60"/>
        <v>0:00から現在までの経過時間（秒数）</v>
      </c>
      <c r="F469">
        <f ca="1">IF($E469="","",COUNTIF($E$3:$E469,$E469))</f>
        <v>2</v>
      </c>
      <c r="G469" t="str">
        <f ca="1">IF(OR(F469&gt;1,F469=""),"",COUNTIF($F$3:$F469,1))</f>
        <v/>
      </c>
      <c r="H469" t="str">
        <f t="shared" ca="1" si="61"/>
        <v>0:00から現在までの経過時間（秒数）</v>
      </c>
      <c r="J469">
        <f t="shared" si="63"/>
        <v>466</v>
      </c>
      <c r="K469" t="str">
        <f t="shared" ca="1" si="56"/>
        <v>m文字目から、n文字分</v>
      </c>
      <c r="L469" s="36" t="str">
        <f t="shared" ca="1" si="57"/>
        <v/>
      </c>
      <c r="M469" s="36" t="str">
        <f t="shared" ca="1" si="58"/>
        <v/>
      </c>
      <c r="N469" s="36" t="str">
        <f t="shared" ca="1" si="59"/>
        <v>○</v>
      </c>
    </row>
    <row r="470" spans="1:14">
      <c r="A470">
        <f t="shared" si="62"/>
        <v>467</v>
      </c>
      <c r="B470" t="str">
        <f ca="1">IFERROR(VLOOKUP($A470,'vbs,vba'!$G:$H,2,FALSE),"")</f>
        <v/>
      </c>
      <c r="C470" t="str">
        <f ca="1">IFERROR(VLOOKUP($A470,python!$H:$I,2,FALSE),"")</f>
        <v>日付比較</v>
      </c>
      <c r="D470" t="str">
        <f ca="1">IFERROR(VLOOKUP($A470,bat!$F:$G,2,FALSE),"")</f>
        <v/>
      </c>
      <c r="E470" t="str">
        <f t="shared" ca="1" si="60"/>
        <v>日付比較</v>
      </c>
      <c r="F470">
        <f ca="1">IF($E470="","",COUNTIF($E$3:$E470,$E470))</f>
        <v>2</v>
      </c>
      <c r="G470" t="str">
        <f ca="1">IF(OR(F470&gt;1,F470=""),"",COUNTIF($F$3:$F470,1))</f>
        <v/>
      </c>
      <c r="H470" t="str">
        <f t="shared" ca="1" si="61"/>
        <v>日付比較</v>
      </c>
      <c r="J470">
        <f t="shared" si="63"/>
        <v>467</v>
      </c>
      <c r="K470" t="str">
        <f t="shared" ca="1" si="56"/>
        <v>m文字目から、最後のn文字分を除いたもの</v>
      </c>
      <c r="L470" s="36" t="str">
        <f t="shared" ca="1" si="57"/>
        <v/>
      </c>
      <c r="M470" s="36" t="str">
        <f t="shared" ca="1" si="58"/>
        <v/>
      </c>
      <c r="N470" s="36" t="str">
        <f t="shared" ca="1" si="59"/>
        <v>○</v>
      </c>
    </row>
    <row r="471" spans="1:14">
      <c r="A471">
        <f t="shared" si="62"/>
        <v>468</v>
      </c>
      <c r="B471" t="str">
        <f ca="1">IFERROR(VLOOKUP($A471,'vbs,vba'!$G:$H,2,FALSE),"")</f>
        <v/>
      </c>
      <c r="C471" t="str">
        <f ca="1">IFERROR(VLOOKUP($A471,python!$H:$I,2,FALSE),"")</f>
        <v>スリープ処理</v>
      </c>
      <c r="D471" t="str">
        <f ca="1">IFERROR(VLOOKUP($A471,bat!$F:$G,2,FALSE),"")</f>
        <v/>
      </c>
      <c r="E471" t="str">
        <f t="shared" ca="1" si="60"/>
        <v>スリープ処理</v>
      </c>
      <c r="F471">
        <f ca="1">IF($E471="","",COUNTIF($E$3:$E471,$E471))</f>
        <v>1</v>
      </c>
      <c r="G471">
        <f ca="1">IF(OR(F471&gt;1,F471=""),"",COUNTIF($F$3:$F471,1))</f>
        <v>409</v>
      </c>
      <c r="H471" t="str">
        <f t="shared" ca="1" si="61"/>
        <v>スリープ処理</v>
      </c>
      <c r="J471">
        <f t="shared" si="63"/>
        <v>468</v>
      </c>
      <c r="K471" t="str">
        <f t="shared" ca="1" si="56"/>
        <v>後ろからm文字目から、最後まで</v>
      </c>
      <c r="L471" s="36" t="str">
        <f t="shared" ca="1" si="57"/>
        <v/>
      </c>
      <c r="M471" s="36" t="str">
        <f t="shared" ca="1" si="58"/>
        <v/>
      </c>
      <c r="N471" s="36" t="str">
        <f t="shared" ca="1" si="59"/>
        <v>○</v>
      </c>
    </row>
    <row r="472" spans="1:14">
      <c r="A472">
        <f t="shared" si="62"/>
        <v>469</v>
      </c>
      <c r="B472" t="str">
        <f ca="1">IFERROR(VLOOKUP($A472,'vbs,vba'!$G:$H,2,FALSE),"")</f>
        <v/>
      </c>
      <c r="C472" t="str">
        <f ca="1">IFERROR(VLOOKUP($A472,python!$H:$I,2,FALSE),"")</f>
        <v>リスト</v>
      </c>
      <c r="D472" t="str">
        <f ca="1">IFERROR(VLOOKUP($A472,bat!$F:$G,2,FALSE),"")</f>
        <v/>
      </c>
      <c r="E472" t="str">
        <f t="shared" ca="1" si="60"/>
        <v>リスト</v>
      </c>
      <c r="F472">
        <f ca="1">IF($E472="","",COUNTIF($E$3:$E472,$E472))</f>
        <v>1</v>
      </c>
      <c r="G472">
        <f ca="1">IF(OR(F472&gt;1,F472=""),"",COUNTIF($F$3:$F472,1))</f>
        <v>410</v>
      </c>
      <c r="H472" t="str">
        <f t="shared" ca="1" si="61"/>
        <v>リスト</v>
      </c>
      <c r="J472">
        <f t="shared" si="63"/>
        <v>469</v>
      </c>
      <c r="K472" t="str">
        <f t="shared" ca="1" si="56"/>
        <v>後ろからm文字目から、n文字分</v>
      </c>
      <c r="L472" s="36" t="str">
        <f t="shared" ca="1" si="57"/>
        <v/>
      </c>
      <c r="M472" s="36" t="str">
        <f t="shared" ca="1" si="58"/>
        <v/>
      </c>
      <c r="N472" s="36" t="str">
        <f t="shared" ca="1" si="59"/>
        <v>○</v>
      </c>
    </row>
    <row r="473" spans="1:14">
      <c r="A473">
        <f t="shared" si="62"/>
        <v>470</v>
      </c>
      <c r="B473" t="str">
        <f ca="1">IFERROR(VLOOKUP($A473,'vbs,vba'!$G:$H,2,FALSE),"")</f>
        <v/>
      </c>
      <c r="C473" t="str">
        <f ca="1">IFERROR(VLOOKUP($A473,python!$H:$I,2,FALSE),"")</f>
        <v>リスト 参照</v>
      </c>
      <c r="D473" t="str">
        <f ca="1">IFERROR(VLOOKUP($A473,bat!$F:$G,2,FALSE),"")</f>
        <v/>
      </c>
      <c r="E473" t="str">
        <f t="shared" ca="1" si="60"/>
        <v>リスト 参照</v>
      </c>
      <c r="F473">
        <f ca="1">IF($E473="","",COUNTIF($E$3:$E473,$E473))</f>
        <v>1</v>
      </c>
      <c r="G473">
        <f ca="1">IF(OR(F473&gt;1,F473=""),"",COUNTIF($F$3:$F473,1))</f>
        <v>411</v>
      </c>
      <c r="H473" t="str">
        <f t="shared" ca="1" si="61"/>
        <v>リスト 参照</v>
      </c>
      <c r="J473">
        <f t="shared" si="63"/>
        <v>470</v>
      </c>
      <c r="K473" t="str">
        <f t="shared" ca="1" si="56"/>
        <v>後ろからm文字目から、最後のn文字分を除いたもの</v>
      </c>
      <c r="L473" s="36" t="str">
        <f t="shared" ca="1" si="57"/>
        <v/>
      </c>
      <c r="M473" s="36" t="str">
        <f t="shared" ca="1" si="58"/>
        <v/>
      </c>
      <c r="N473" s="36" t="str">
        <f t="shared" ca="1" si="59"/>
        <v>○</v>
      </c>
    </row>
    <row r="474" spans="1:14">
      <c r="A474">
        <f t="shared" si="62"/>
        <v>471</v>
      </c>
      <c r="B474" t="str">
        <f ca="1">IFERROR(VLOOKUP($A474,'vbs,vba'!$G:$H,2,FALSE),"")</f>
        <v/>
      </c>
      <c r="C474" t="str">
        <f ca="1">IFERROR(VLOOKUP($A474,python!$H:$I,2,FALSE),"")</f>
        <v>リスト 削除</v>
      </c>
      <c r="D474" t="str">
        <f ca="1">IFERROR(VLOOKUP($A474,bat!$F:$G,2,FALSE),"")</f>
        <v/>
      </c>
      <c r="E474" t="str">
        <f t="shared" ca="1" si="60"/>
        <v>リスト 削除</v>
      </c>
      <c r="F474">
        <f ca="1">IF($E474="","",COUNTIF($E$3:$E474,$E474))</f>
        <v>1</v>
      </c>
      <c r="G474">
        <f ca="1">IF(OR(F474&gt;1,F474=""),"",COUNTIF($F$3:$F474,1))</f>
        <v>412</v>
      </c>
      <c r="H474" t="str">
        <f t="shared" ca="1" si="61"/>
        <v>リスト 削除</v>
      </c>
      <c r="J474">
        <f t="shared" si="63"/>
        <v>471</v>
      </c>
      <c r="K474" t="str">
        <f t="shared" ca="1" si="56"/>
        <v>文字c1を文字c2に置換</v>
      </c>
      <c r="L474" s="36" t="str">
        <f t="shared" ca="1" si="57"/>
        <v/>
      </c>
      <c r="M474" s="36" t="str">
        <f t="shared" ca="1" si="58"/>
        <v/>
      </c>
      <c r="N474" s="36" t="str">
        <f t="shared" ca="1" si="59"/>
        <v>○</v>
      </c>
    </row>
    <row r="475" spans="1:14">
      <c r="A475">
        <f t="shared" si="62"/>
        <v>472</v>
      </c>
      <c r="B475" t="str">
        <f ca="1">IFERROR(VLOOKUP($A475,'vbs,vba'!$G:$H,2,FALSE),"")</f>
        <v/>
      </c>
      <c r="C475" t="str">
        <f ca="1">IFERROR(VLOOKUP($A475,python!$H:$I,2,FALSE),"")</f>
        <v>リスト 末尾取り出し</v>
      </c>
      <c r="D475" t="str">
        <f ca="1">IFERROR(VLOOKUP($A475,bat!$F:$G,2,FALSE),"")</f>
        <v/>
      </c>
      <c r="E475" t="str">
        <f t="shared" ca="1" si="60"/>
        <v>リスト 末尾取り出し</v>
      </c>
      <c r="F475">
        <f ca="1">IF($E475="","",COUNTIF($E$3:$E475,$E475))</f>
        <v>1</v>
      </c>
      <c r="G475">
        <f ca="1">IF(OR(F475&gt;1,F475=""),"",COUNTIF($F$3:$F475,1))</f>
        <v>413</v>
      </c>
      <c r="H475" t="str">
        <f t="shared" ca="1" si="61"/>
        <v>リスト 末尾取り出し</v>
      </c>
      <c r="J475">
        <f t="shared" si="63"/>
        <v>472</v>
      </c>
      <c r="K475" t="str">
        <f t="shared" ca="1" si="56"/>
        <v>文字列そのまま</v>
      </c>
      <c r="L475" s="36" t="str">
        <f t="shared" ca="1" si="57"/>
        <v/>
      </c>
      <c r="M475" s="36" t="str">
        <f t="shared" ca="1" si="58"/>
        <v/>
      </c>
      <c r="N475" s="36" t="str">
        <f t="shared" ca="1" si="59"/>
        <v>○</v>
      </c>
    </row>
    <row r="476" spans="1:14">
      <c r="A476">
        <f t="shared" si="62"/>
        <v>473</v>
      </c>
      <c r="B476" t="str">
        <f ca="1">IFERROR(VLOOKUP($A476,'vbs,vba'!$G:$H,2,FALSE),"")</f>
        <v/>
      </c>
      <c r="C476" t="str">
        <f ca="1">IFERROR(VLOOKUP($A476,python!$H:$I,2,FALSE),"")</f>
        <v>リスト 要素番号取得</v>
      </c>
      <c r="D476" t="str">
        <f ca="1">IFERROR(VLOOKUP($A476,bat!$F:$G,2,FALSE),"")</f>
        <v/>
      </c>
      <c r="E476" t="str">
        <f t="shared" ca="1" si="60"/>
        <v>リスト 要素番号取得</v>
      </c>
      <c r="F476">
        <f ca="1">IF($E476="","",COUNTIF($E$3:$E476,$E476))</f>
        <v>1</v>
      </c>
      <c r="G476">
        <f ca="1">IF(OR(F476&gt;1,F476=""),"",COUNTIF($F$3:$F476,1))</f>
        <v>414</v>
      </c>
      <c r="H476" t="str">
        <f t="shared" ca="1" si="61"/>
        <v>リスト 要素番号取得</v>
      </c>
      <c r="J476">
        <f t="shared" si="63"/>
        <v>473</v>
      </c>
      <c r="K476" t="str">
        <f t="shared" ca="1" si="56"/>
        <v>すべての引用句</v>
      </c>
      <c r="L476" s="36" t="str">
        <f t="shared" ca="1" si="57"/>
        <v/>
      </c>
      <c r="M476" s="36" t="str">
        <f t="shared" ca="1" si="58"/>
        <v/>
      </c>
      <c r="N476" s="36" t="str">
        <f t="shared" ca="1" si="59"/>
        <v>○</v>
      </c>
    </row>
    <row r="477" spans="1:14">
      <c r="A477">
        <f t="shared" si="62"/>
        <v>474</v>
      </c>
      <c r="B477" t="str">
        <f ca="1">IFERROR(VLOOKUP($A477,'vbs,vba'!$G:$H,2,FALSE),"")</f>
        <v/>
      </c>
      <c r="C477" t="str">
        <f ca="1">IFERROR(VLOOKUP($A477,python!$H:$I,2,FALSE),"")</f>
        <v>リスト 要素数取得</v>
      </c>
      <c r="D477" t="str">
        <f ca="1">IFERROR(VLOOKUP($A477,bat!$F:$G,2,FALSE),"")</f>
        <v/>
      </c>
      <c r="E477" t="str">
        <f t="shared" ca="1" si="60"/>
        <v>リスト 要素数取得</v>
      </c>
      <c r="F477">
        <f ca="1">IF($E477="","",COUNTIF($E$3:$E477,$E477))</f>
        <v>1</v>
      </c>
      <c r="G477">
        <f ca="1">IF(OR(F477&gt;1,F477=""),"",COUNTIF($F$3:$F477,1))</f>
        <v>415</v>
      </c>
      <c r="H477" t="str">
        <f t="shared" ca="1" si="61"/>
        <v>リスト 要素数取得</v>
      </c>
      <c r="J477">
        <f t="shared" si="63"/>
        <v>474</v>
      </c>
      <c r="K477" t="str">
        <f t="shared" ca="1" si="56"/>
        <v>完全修飾パス名</v>
      </c>
      <c r="L477" s="36" t="str">
        <f t="shared" ca="1" si="57"/>
        <v/>
      </c>
      <c r="M477" s="36" t="str">
        <f t="shared" ca="1" si="58"/>
        <v/>
      </c>
      <c r="N477" s="36"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2</v>
      </c>
      <c r="G478" t="str">
        <f ca="1">IF(OR(F478&gt;1,F478=""),"",COUNTIF($F$3:$F478,1))</f>
        <v/>
      </c>
      <c r="H478" t="str">
        <f t="shared" ca="1" si="61"/>
        <v>リスト 要素数取得</v>
      </c>
      <c r="J478">
        <f t="shared" si="63"/>
        <v>475</v>
      </c>
      <c r="K478" t="str">
        <f t="shared" ca="1" si="56"/>
        <v>ドライブ文字</v>
      </c>
      <c r="L478" s="36" t="str">
        <f t="shared" ca="1" si="57"/>
        <v/>
      </c>
      <c r="M478" s="36" t="str">
        <f t="shared" ca="1" si="58"/>
        <v/>
      </c>
      <c r="N478" s="36" t="str">
        <f t="shared" ca="1" si="59"/>
        <v>○</v>
      </c>
    </row>
    <row r="479" spans="1:14">
      <c r="A479">
        <f t="shared" si="62"/>
        <v>476</v>
      </c>
      <c r="B479" t="str">
        <f ca="1">IFERROR(VLOOKUP($A479,'vbs,vba'!$G:$H,2,FALSE),"")</f>
        <v/>
      </c>
      <c r="C479" t="str">
        <f ca="1">IFERROR(VLOOKUP($A479,python!$H:$I,2,FALSE),"")</f>
        <v>リスト 追加（末尾）</v>
      </c>
      <c r="D479" t="str">
        <f ca="1">IFERROR(VLOOKUP($A479,bat!$F:$G,2,FALSE),"")</f>
        <v/>
      </c>
      <c r="E479" t="str">
        <f t="shared" ca="1" si="60"/>
        <v>リスト 追加（末尾）</v>
      </c>
      <c r="F479">
        <f ca="1">IF($E479="","",COUNTIF($E$3:$E479,$E479))</f>
        <v>1</v>
      </c>
      <c r="G479">
        <f ca="1">IF(OR(F479&gt;1,F479=""),"",COUNTIF($F$3:$F479,1))</f>
        <v>416</v>
      </c>
      <c r="H479" t="str">
        <f t="shared" ca="1" si="61"/>
        <v>リスト 追加（末尾）</v>
      </c>
      <c r="J479">
        <f t="shared" si="63"/>
        <v>476</v>
      </c>
      <c r="K479" t="str">
        <f t="shared" ca="1" si="56"/>
        <v>パス</v>
      </c>
      <c r="L479" s="36" t="str">
        <f t="shared" ca="1" si="57"/>
        <v/>
      </c>
      <c r="M479" s="36" t="str">
        <f t="shared" ca="1" si="58"/>
        <v/>
      </c>
      <c r="N479" s="36" t="str">
        <f t="shared" ca="1" si="59"/>
        <v>○</v>
      </c>
    </row>
    <row r="480" spans="1:14">
      <c r="A480">
        <f t="shared" si="62"/>
        <v>477</v>
      </c>
      <c r="B480" t="str">
        <f ca="1">IFERROR(VLOOKUP($A480,'vbs,vba'!$G:$H,2,FALSE),"")</f>
        <v/>
      </c>
      <c r="C480" t="str">
        <f ca="1">IFERROR(VLOOKUP($A480,python!$H:$I,2,FALSE),"")</f>
        <v>リスト 追加（中間）</v>
      </c>
      <c r="D480" t="str">
        <f ca="1">IFERROR(VLOOKUP($A480,bat!$F:$G,2,FALSE),"")</f>
        <v/>
      </c>
      <c r="E480" t="str">
        <f t="shared" ca="1" si="60"/>
        <v>リスト 追加（中間）</v>
      </c>
      <c r="F480">
        <f ca="1">IF($E480="","",COUNTIF($E$3:$E480,$E480))</f>
        <v>1</v>
      </c>
      <c r="G480">
        <f ca="1">IF(OR(F480&gt;1,F480=""),"",COUNTIF($F$3:$F480,1))</f>
        <v>417</v>
      </c>
      <c r="H480" t="str">
        <f t="shared" ca="1" si="61"/>
        <v>リスト 追加（中間）</v>
      </c>
      <c r="J480">
        <f t="shared" si="63"/>
        <v>477</v>
      </c>
      <c r="K480" t="str">
        <f t="shared" ca="1" si="56"/>
        <v>ディレクトリパス</v>
      </c>
      <c r="L480" s="36" t="str">
        <f t="shared" ca="1" si="57"/>
        <v/>
      </c>
      <c r="M480" s="36" t="str">
        <f t="shared" ca="1" si="58"/>
        <v/>
      </c>
      <c r="N480" s="36" t="str">
        <f t="shared" ca="1" si="59"/>
        <v>○</v>
      </c>
    </row>
    <row r="481" spans="1:14">
      <c r="A481">
        <f t="shared" si="62"/>
        <v>478</v>
      </c>
      <c r="B481" t="str">
        <f ca="1">IFERROR(VLOOKUP($A481,'vbs,vba'!$G:$H,2,FALSE),"")</f>
        <v/>
      </c>
      <c r="C481" t="str">
        <f ca="1">IFERROR(VLOOKUP($A481,python!$H:$I,2,FALSE),"")</f>
        <v>リスト 連結</v>
      </c>
      <c r="D481" t="str">
        <f ca="1">IFERROR(VLOOKUP($A481,bat!$F:$G,2,FALSE),"")</f>
        <v/>
      </c>
      <c r="E481" t="str">
        <f t="shared" ca="1" si="60"/>
        <v>リスト 連結</v>
      </c>
      <c r="F481">
        <f ca="1">IF($E481="","",COUNTIF($E$3:$E481,$E481))</f>
        <v>1</v>
      </c>
      <c r="G481">
        <f ca="1">IF(OR(F481&gt;1,F481=""),"",COUNTIF($F$3:$F481,1))</f>
        <v>418</v>
      </c>
      <c r="H481" t="str">
        <f t="shared" ca="1" si="61"/>
        <v>リスト 連結</v>
      </c>
      <c r="J481">
        <f t="shared" si="63"/>
        <v>478</v>
      </c>
      <c r="K481" t="str">
        <f t="shared" ca="1" si="56"/>
        <v>ファイル名</v>
      </c>
      <c r="L481" s="36" t="str">
        <f t="shared" ca="1" si="57"/>
        <v/>
      </c>
      <c r="M481" s="36" t="str">
        <f t="shared" ca="1" si="58"/>
        <v/>
      </c>
      <c r="N481" s="36" t="str">
        <f t="shared" ca="1" si="59"/>
        <v>○</v>
      </c>
    </row>
    <row r="482" spans="1:14">
      <c r="A482">
        <f t="shared" si="62"/>
        <v>479</v>
      </c>
      <c r="B482" t="str">
        <f ca="1">IFERROR(VLOOKUP($A482,'vbs,vba'!$G:$H,2,FALSE),"")</f>
        <v/>
      </c>
      <c r="C482" t="str">
        <f ca="1">IFERROR(VLOOKUP($A482,python!$H:$I,2,FALSE),"")</f>
        <v>オブジェクト定義</v>
      </c>
      <c r="D482" t="str">
        <f ca="1">IFERROR(VLOOKUP($A482,bat!$F:$G,2,FALSE),"")</f>
        <v/>
      </c>
      <c r="E482" t="str">
        <f t="shared" ca="1" si="60"/>
        <v>オブジェクト定義</v>
      </c>
      <c r="F482">
        <f ca="1">IF($E482="","",COUNTIF($E$3:$E482,$E482))</f>
        <v>7</v>
      </c>
      <c r="G482" t="str">
        <f ca="1">IF(OR(F482&gt;1,F482=""),"",COUNTIF($F$3:$F482,1))</f>
        <v/>
      </c>
      <c r="H482" t="str">
        <f t="shared" ca="1" si="61"/>
        <v>オブジェクト定義</v>
      </c>
      <c r="J482">
        <f t="shared" si="63"/>
        <v>479</v>
      </c>
      <c r="K482" t="str">
        <f t="shared" ca="1" si="56"/>
        <v>ファイル拡張子</v>
      </c>
      <c r="L482" s="36" t="str">
        <f t="shared" ca="1" si="57"/>
        <v/>
      </c>
      <c r="M482" s="36" t="str">
        <f t="shared" ca="1" si="58"/>
        <v/>
      </c>
      <c r="N482" s="36" t="str">
        <f t="shared" ca="1" si="59"/>
        <v>○</v>
      </c>
    </row>
    <row r="483" spans="1:14">
      <c r="A483">
        <f t="shared" si="62"/>
        <v>480</v>
      </c>
      <c r="B483" t="str">
        <f ca="1">IFERROR(VLOOKUP($A483,'vbs,vba'!$G:$H,2,FALSE),"")</f>
        <v/>
      </c>
      <c r="C483" t="str">
        <f ca="1">IFERROR(VLOOKUP($A483,python!$H:$I,2,FALSE),"")</f>
        <v>追加</v>
      </c>
      <c r="D483" t="str">
        <f ca="1">IFERROR(VLOOKUP($A483,bat!$F:$G,2,FALSE),"")</f>
        <v/>
      </c>
      <c r="E483" t="str">
        <f t="shared" ca="1" si="60"/>
        <v>追加</v>
      </c>
      <c r="F483">
        <f ca="1">IF($E483="","",COUNTIF($E$3:$E483,$E483))</f>
        <v>2</v>
      </c>
      <c r="G483" t="str">
        <f ca="1">IF(OR(F483&gt;1,F483=""),"",COUNTIF($F$3:$F483,1))</f>
        <v/>
      </c>
      <c r="H483" t="str">
        <f t="shared" ca="1" si="61"/>
        <v>追加</v>
      </c>
      <c r="J483">
        <f t="shared" si="63"/>
        <v>480</v>
      </c>
      <c r="K483" t="str">
        <f t="shared" ca="1" si="56"/>
        <v>ファイル名.拡張子</v>
      </c>
      <c r="L483" s="36" t="str">
        <f t="shared" ca="1" si="57"/>
        <v/>
      </c>
      <c r="M483" s="36" t="str">
        <f t="shared" ca="1" si="58"/>
        <v/>
      </c>
      <c r="N483" s="36" t="str">
        <f t="shared" ca="1" si="59"/>
        <v>○</v>
      </c>
    </row>
    <row r="484" spans="1:14">
      <c r="A484">
        <f t="shared" si="62"/>
        <v>481</v>
      </c>
      <c r="B484" t="str">
        <f ca="1">IFERROR(VLOOKUP($A484,'vbs,vba'!$G:$H,2,FALSE),"")</f>
        <v/>
      </c>
      <c r="C484" t="str">
        <f ca="1">IFERROR(VLOOKUP($A484,python!$H:$I,2,FALSE),"")</f>
        <v>項目取得 その１</v>
      </c>
      <c r="D484" t="str">
        <f ca="1">IFERROR(VLOOKUP($A484,bat!$F:$G,2,FALSE),"")</f>
        <v/>
      </c>
      <c r="E484" t="str">
        <f t="shared" ca="1" si="60"/>
        <v>項目取得 その１</v>
      </c>
      <c r="F484">
        <f ca="1">IF($E484="","",COUNTIF($E$3:$E484,$E484))</f>
        <v>2</v>
      </c>
      <c r="G484" t="str">
        <f ca="1">IF(OR(F484&gt;1,F484=""),"",COUNTIF($F$3:$F484,1))</f>
        <v/>
      </c>
      <c r="H484" t="str">
        <f t="shared" ca="1" si="61"/>
        <v>項目取得 その１</v>
      </c>
      <c r="J484">
        <f t="shared" si="63"/>
        <v>481</v>
      </c>
      <c r="K484" t="str">
        <f t="shared" ca="1" si="56"/>
        <v>フォルダ名</v>
      </c>
      <c r="L484" s="36" t="str">
        <f t="shared" ca="1" si="57"/>
        <v/>
      </c>
      <c r="M484" s="36" t="str">
        <f t="shared" ca="1" si="58"/>
        <v/>
      </c>
      <c r="N484" s="36" t="str">
        <f t="shared" ca="1" si="59"/>
        <v>○</v>
      </c>
    </row>
    <row r="485" spans="1:14">
      <c r="A485">
        <f t="shared" si="62"/>
        <v>482</v>
      </c>
      <c r="B485" t="str">
        <f ca="1">IFERROR(VLOOKUP($A485,'vbs,vba'!$G:$H,2,FALSE),"")</f>
        <v/>
      </c>
      <c r="C485" t="str">
        <f ca="1">IFERROR(VLOOKUP($A485,python!$H:$I,2,FALSE),"")</f>
        <v>項目取得 その２</v>
      </c>
      <c r="D485" t="str">
        <f ca="1">IFERROR(VLOOKUP($A485,bat!$F:$G,2,FALSE),"")</f>
        <v/>
      </c>
      <c r="E485" t="str">
        <f t="shared" ca="1" si="60"/>
        <v>項目取得 その２</v>
      </c>
      <c r="F485">
        <f ca="1">IF($E485="","",COUNTIF($E$3:$E485,$E485))</f>
        <v>2</v>
      </c>
      <c r="G485" t="str">
        <f ca="1">IF(OR(F485&gt;1,F485=""),"",COUNTIF($F$3:$F485,1))</f>
        <v/>
      </c>
      <c r="H485" t="str">
        <f t="shared" ca="1" si="61"/>
        <v>項目取得 その２</v>
      </c>
      <c r="J485">
        <f t="shared" si="63"/>
        <v>482</v>
      </c>
      <c r="K485" t="str">
        <f t="shared" ca="1" si="56"/>
        <v>短いパス</v>
      </c>
      <c r="L485" s="36" t="str">
        <f t="shared" ca="1" si="57"/>
        <v/>
      </c>
      <c r="M485" s="36" t="str">
        <f t="shared" ca="1" si="58"/>
        <v/>
      </c>
      <c r="N485" s="36" t="str">
        <f t="shared" ca="1" si="59"/>
        <v>○</v>
      </c>
    </row>
    <row r="486" spans="1:14">
      <c r="A486">
        <f t="shared" si="62"/>
        <v>483</v>
      </c>
      <c r="B486" t="str">
        <f ca="1">IFERROR(VLOOKUP($A486,'vbs,vba'!$G:$H,2,FALSE),"")</f>
        <v/>
      </c>
      <c r="C486" t="str">
        <f ca="1">IFERROR(VLOOKUP($A486,python!$H:$I,2,FALSE),"")</f>
        <v>項目取得 ループ</v>
      </c>
      <c r="D486" t="str">
        <f ca="1">IFERROR(VLOOKUP($A486,bat!$F:$G,2,FALSE),"")</f>
        <v/>
      </c>
      <c r="E486" t="str">
        <f t="shared" ca="1" si="60"/>
        <v>項目取得 ループ</v>
      </c>
      <c r="F486">
        <f ca="1">IF($E486="","",COUNTIF($E$3:$E486,$E486))</f>
        <v>2</v>
      </c>
      <c r="G486" t="str">
        <f ca="1">IF(OR(F486&gt;1,F486=""),"",COUNTIF($F$3:$F486,1))</f>
        <v/>
      </c>
      <c r="H486" t="str">
        <f t="shared" ca="1" si="61"/>
        <v>項目取得 ループ</v>
      </c>
      <c r="J486">
        <f t="shared" si="63"/>
        <v>483</v>
      </c>
      <c r="K486" t="str">
        <f t="shared" ca="1" si="56"/>
        <v>ファイル属性</v>
      </c>
      <c r="L486" s="36" t="str">
        <f t="shared" ca="1" si="57"/>
        <v/>
      </c>
      <c r="M486" s="36" t="str">
        <f t="shared" ca="1" si="58"/>
        <v/>
      </c>
      <c r="N486" s="36" t="str">
        <f t="shared" ca="1" si="59"/>
        <v>○</v>
      </c>
    </row>
    <row r="487" spans="1:14">
      <c r="A487">
        <f t="shared" si="62"/>
        <v>484</v>
      </c>
      <c r="B487" t="str">
        <f ca="1">IFERROR(VLOOKUP($A487,'vbs,vba'!$G:$H,2,FALSE),"")</f>
        <v/>
      </c>
      <c r="C487" t="str">
        <f ca="1">IFERROR(VLOOKUP($A487,python!$H:$I,2,FALSE),"")</f>
        <v>要素数取得</v>
      </c>
      <c r="D487" t="str">
        <f ca="1">IFERROR(VLOOKUP($A487,bat!$F:$G,2,FALSE),"")</f>
        <v/>
      </c>
      <c r="E487" t="str">
        <f t="shared" ca="1" si="60"/>
        <v>要素数取得</v>
      </c>
      <c r="F487">
        <f ca="1">IF($E487="","",COUNTIF($E$3:$E487,$E487))</f>
        <v>2</v>
      </c>
      <c r="G487" t="str">
        <f ca="1">IF(OR(F487&gt;1,F487=""),"",COUNTIF($F$3:$F487,1))</f>
        <v/>
      </c>
      <c r="H487" t="str">
        <f t="shared" ca="1" si="61"/>
        <v>要素数取得</v>
      </c>
      <c r="J487">
        <f t="shared" si="63"/>
        <v>484</v>
      </c>
      <c r="K487" t="str">
        <f t="shared" ca="1" si="56"/>
        <v>ファイル日付/時刻</v>
      </c>
      <c r="L487" s="36" t="str">
        <f t="shared" ca="1" si="57"/>
        <v/>
      </c>
      <c r="M487" s="36" t="str">
        <f t="shared" ca="1" si="58"/>
        <v/>
      </c>
      <c r="N487" s="36" t="str">
        <f t="shared" ca="1" si="59"/>
        <v>○</v>
      </c>
    </row>
    <row r="488" spans="1:14">
      <c r="A488">
        <f t="shared" si="62"/>
        <v>485</v>
      </c>
      <c r="B488" t="str">
        <f ca="1">IFERROR(VLOOKUP($A488,'vbs,vba'!$G:$H,2,FALSE),"")</f>
        <v/>
      </c>
      <c r="C488" t="str">
        <f ca="1">IFERROR(VLOOKUP($A488,python!$H:$I,2,FALSE),"")</f>
        <v>削除</v>
      </c>
      <c r="D488" t="str">
        <f ca="1">IFERROR(VLOOKUP($A488,bat!$F:$G,2,FALSE),"")</f>
        <v/>
      </c>
      <c r="E488" t="str">
        <f t="shared" ca="1" si="60"/>
        <v>削除</v>
      </c>
      <c r="F488">
        <f ca="1">IF($E488="","",COUNTIF($E$3:$E488,$E488))</f>
        <v>2</v>
      </c>
      <c r="G488" t="str">
        <f ca="1">IF(OR(F488&gt;1,F488=""),"",COUNTIF($F$3:$F488,1))</f>
        <v/>
      </c>
      <c r="H488" t="str">
        <f t="shared" ca="1" si="61"/>
        <v>削除</v>
      </c>
      <c r="J488">
        <f t="shared" si="63"/>
        <v>485</v>
      </c>
      <c r="K488" t="str">
        <f t="shared" ca="1" si="56"/>
        <v>ファイルサイズ</v>
      </c>
      <c r="L488" s="36" t="str">
        <f t="shared" ca="1" si="57"/>
        <v/>
      </c>
      <c r="M488" s="36" t="str">
        <f t="shared" ca="1" si="58"/>
        <v/>
      </c>
      <c r="N488" s="36" t="str">
        <f t="shared" ca="1" si="59"/>
        <v>○</v>
      </c>
    </row>
    <row r="489" spans="1:14">
      <c r="A489">
        <f t="shared" si="62"/>
        <v>486</v>
      </c>
      <c r="B489" t="str">
        <f ca="1">IFERROR(VLOOKUP($A489,'vbs,vba'!$G:$H,2,FALSE),"")</f>
        <v/>
      </c>
      <c r="C489" t="str">
        <f ca="1">IFERROR(VLOOKUP($A489,python!$H:$I,2,FALSE),"")</f>
        <v>挿入</v>
      </c>
      <c r="D489" t="str">
        <f ca="1">IFERROR(VLOOKUP($A489,bat!$F:$G,2,FALSE),"")</f>
        <v/>
      </c>
      <c r="E489" t="str">
        <f t="shared" ca="1" si="60"/>
        <v>挿入</v>
      </c>
      <c r="F489">
        <f ca="1">IF($E489="","",COUNTIF($E$3:$E489,$E489))</f>
        <v>2</v>
      </c>
      <c r="G489" t="str">
        <f ca="1">IF(OR(F489&gt;1,F489=""),"",COUNTIF($F$3:$F489,1))</f>
        <v/>
      </c>
      <c r="H489" t="str">
        <f t="shared" ca="1" si="61"/>
        <v>挿入</v>
      </c>
      <c r="J489">
        <f t="shared" si="63"/>
        <v>486</v>
      </c>
      <c r="K489" t="str">
        <f t="shared" ca="1" si="56"/>
        <v>ファイル 移動</v>
      </c>
      <c r="L489" s="36" t="str">
        <f t="shared" ca="1" si="57"/>
        <v/>
      </c>
      <c r="M489" s="36" t="str">
        <f t="shared" ca="1" si="58"/>
        <v/>
      </c>
      <c r="N489" s="36" t="str">
        <f t="shared" ca="1" si="59"/>
        <v>○</v>
      </c>
    </row>
    <row r="490" spans="1:14">
      <c r="A490">
        <f t="shared" si="62"/>
        <v>487</v>
      </c>
      <c r="B490" t="str">
        <f ca="1">IFERROR(VLOOKUP($A490,'vbs,vba'!$G:$H,2,FALSE),"")</f>
        <v/>
      </c>
      <c r="C490" t="str">
        <f ca="1">IFERROR(VLOOKUP($A490,python!$H:$I,2,FALSE),"")</f>
        <v>ソート</v>
      </c>
      <c r="D490" t="str">
        <f ca="1">IFERROR(VLOOKUP($A490,bat!$F:$G,2,FALSE),"")</f>
        <v/>
      </c>
      <c r="E490" t="str">
        <f t="shared" ca="1" si="60"/>
        <v>ソート</v>
      </c>
      <c r="F490">
        <f ca="1">IF($E490="","",COUNTIF($E$3:$E490,$E490))</f>
        <v>2</v>
      </c>
      <c r="G490" t="str">
        <f ca="1">IF(OR(F490&gt;1,F490=""),"",COUNTIF($F$3:$F490,1))</f>
        <v/>
      </c>
      <c r="H490" t="str">
        <f t="shared" ca="1" si="61"/>
        <v>ソート</v>
      </c>
      <c r="J490">
        <f t="shared" si="63"/>
        <v>487</v>
      </c>
      <c r="K490" t="str">
        <f t="shared" ca="1" si="56"/>
        <v>ファイル コピー</v>
      </c>
      <c r="L490" s="36" t="str">
        <f t="shared" ca="1" si="57"/>
        <v/>
      </c>
      <c r="M490" s="36" t="str">
        <f t="shared" ca="1" si="58"/>
        <v/>
      </c>
      <c r="N490" s="36" t="str">
        <f t="shared" ca="1" si="59"/>
        <v>○</v>
      </c>
    </row>
    <row r="491" spans="1:14">
      <c r="A491">
        <f t="shared" si="62"/>
        <v>488</v>
      </c>
      <c r="B491" t="str">
        <f ca="1">IFERROR(VLOOKUP($A491,'vbs,vba'!$G:$H,2,FALSE),"")</f>
        <v/>
      </c>
      <c r="C491" t="str">
        <f ca="1">IFERROR(VLOOKUP($A491,python!$H:$I,2,FALSE),"")</f>
        <v>配列変換</v>
      </c>
      <c r="D491" t="str">
        <f ca="1">IFERROR(VLOOKUP($A491,bat!$F:$G,2,FALSE),"")</f>
        <v/>
      </c>
      <c r="E491" t="str">
        <f t="shared" ca="1" si="60"/>
        <v>配列変換</v>
      </c>
      <c r="F491">
        <f ca="1">IF($E491="","",COUNTIF($E$3:$E491,$E491))</f>
        <v>2</v>
      </c>
      <c r="G491" t="str">
        <f ca="1">IF(OR(F491&gt;1,F491=""),"",COUNTIF($F$3:$F491,1))</f>
        <v/>
      </c>
      <c r="H491" t="str">
        <f t="shared" ca="1" si="61"/>
        <v>配列変換</v>
      </c>
      <c r="J491">
        <f t="shared" si="63"/>
        <v>488</v>
      </c>
      <c r="K491" t="str">
        <f t="shared" ca="1" si="56"/>
        <v>フォルダ 名称変更</v>
      </c>
      <c r="L491" s="36" t="str">
        <f t="shared" ca="1" si="57"/>
        <v/>
      </c>
      <c r="M491" s="36" t="str">
        <f t="shared" ca="1" si="58"/>
        <v/>
      </c>
      <c r="N491" s="36" t="str">
        <f t="shared" ca="1" si="59"/>
        <v>○</v>
      </c>
    </row>
    <row r="492" spans="1:14">
      <c r="A492">
        <f t="shared" si="62"/>
        <v>489</v>
      </c>
      <c r="B492" t="str">
        <f ca="1">IFERROR(VLOOKUP($A492,'vbs,vba'!$G:$H,2,FALSE),"")</f>
        <v/>
      </c>
      <c r="C492" t="str">
        <f ca="1">IFERROR(VLOOKUP($A492,python!$H:$I,2,FALSE),"")</f>
        <v>全要素削除</v>
      </c>
      <c r="D492" t="str">
        <f ca="1">IFERROR(VLOOKUP($A492,bat!$F:$G,2,FALSE),"")</f>
        <v/>
      </c>
      <c r="E492" t="str">
        <f t="shared" ca="1" si="60"/>
        <v>全要素削除</v>
      </c>
      <c r="F492">
        <f ca="1">IF($E492="","",COUNTIF($E$3:$E492,$E492))</f>
        <v>2</v>
      </c>
      <c r="G492" t="str">
        <f ca="1">IF(OR(F492&gt;1,F492=""),"",COUNTIF($F$3:$F492,1))</f>
        <v/>
      </c>
      <c r="H492" t="str">
        <f t="shared" ca="1" si="61"/>
        <v>全要素削除</v>
      </c>
      <c r="J492">
        <f t="shared" si="63"/>
        <v>489</v>
      </c>
      <c r="K492" t="str">
        <f t="shared" ca="1" si="56"/>
        <v>フォルダ 移動</v>
      </c>
      <c r="L492" s="36" t="str">
        <f t="shared" ca="1" si="57"/>
        <v/>
      </c>
      <c r="M492" s="36" t="str">
        <f t="shared" ca="1" si="58"/>
        <v/>
      </c>
      <c r="N492" s="36" t="str">
        <f t="shared" ca="1" si="59"/>
        <v>○</v>
      </c>
    </row>
    <row r="493" spans="1:14">
      <c r="A493">
        <f t="shared" si="62"/>
        <v>490</v>
      </c>
      <c r="B493" t="str">
        <f ca="1">IFERROR(VLOOKUP($A493,'vbs,vba'!$G:$H,2,FALSE),"")</f>
        <v/>
      </c>
      <c r="C493" t="str">
        <f ca="1">IFERROR(VLOOKUP($A493,python!$H:$I,2,FALSE),"")</f>
        <v>オブジェクト定義</v>
      </c>
      <c r="D493" t="str">
        <f ca="1">IFERROR(VLOOKUP($A493,bat!$F:$G,2,FALSE),"")</f>
        <v/>
      </c>
      <c r="E493" t="str">
        <f t="shared" ca="1" si="60"/>
        <v>オブジェクト定義</v>
      </c>
      <c r="F493">
        <f ca="1">IF($E493="","",COUNTIF($E$3:$E493,$E493))</f>
        <v>8</v>
      </c>
      <c r="G493" t="str">
        <f ca="1">IF(OR(F493&gt;1,F493=""),"",COUNTIF($F$3:$F493,1))</f>
        <v/>
      </c>
      <c r="H493" t="str">
        <f t="shared" ca="1" si="61"/>
        <v>オブジェクト定義</v>
      </c>
      <c r="J493">
        <f t="shared" si="63"/>
        <v>490</v>
      </c>
      <c r="K493" t="str">
        <f t="shared" ca="1" si="56"/>
        <v>フォルダ同期</v>
      </c>
      <c r="L493" s="36" t="str">
        <f t="shared" ca="1" si="57"/>
        <v/>
      </c>
      <c r="M493" s="36" t="str">
        <f t="shared" ca="1" si="58"/>
        <v/>
      </c>
      <c r="N493" s="36" t="str">
        <f t="shared" ca="1" si="59"/>
        <v>○</v>
      </c>
    </row>
    <row r="494" spans="1:14">
      <c r="A494">
        <f t="shared" si="62"/>
        <v>491</v>
      </c>
      <c r="B494" t="str">
        <f ca="1">IFERROR(VLOOKUP($A494,'vbs,vba'!$G:$H,2,FALSE),"")</f>
        <v/>
      </c>
      <c r="C494" t="str">
        <f ca="1">IFERROR(VLOOKUP($A494,python!$H:$I,2,FALSE),"")</f>
        <v>連想配列 キー/項目追加</v>
      </c>
      <c r="D494" t="str">
        <f ca="1">IFERROR(VLOOKUP($A494,bat!$F:$G,2,FALSE),"")</f>
        <v/>
      </c>
      <c r="E494" t="str">
        <f t="shared" ca="1" si="60"/>
        <v>連想配列 キー/項目追加</v>
      </c>
      <c r="F494">
        <f ca="1">IF($E494="","",COUNTIF($E$3:$E494,$E494))</f>
        <v>2</v>
      </c>
      <c r="G494" t="str">
        <f ca="1">IF(OR(F494&gt;1,F494=""),"",COUNTIF($F$3:$F494,1))</f>
        <v/>
      </c>
      <c r="H494" t="str">
        <f t="shared" ca="1" si="61"/>
        <v>連想配列 キー/項目追加</v>
      </c>
      <c r="J494">
        <f t="shared" si="63"/>
        <v>491</v>
      </c>
      <c r="K494" t="str">
        <f t="shared" ca="1" si="56"/>
        <v>ファイル＆フォルダ ツリー取得(ファイル＆フォルダ)</v>
      </c>
      <c r="L494" s="36" t="str">
        <f t="shared" ca="1" si="57"/>
        <v/>
      </c>
      <c r="M494" s="36" t="str">
        <f t="shared" ca="1" si="58"/>
        <v/>
      </c>
      <c r="N494" s="36" t="str">
        <f t="shared" ca="1" si="59"/>
        <v>○</v>
      </c>
    </row>
    <row r="495" spans="1:14">
      <c r="A495">
        <f t="shared" si="62"/>
        <v>492</v>
      </c>
      <c r="B495" t="str">
        <f ca="1">IFERROR(VLOOKUP($A495,'vbs,vba'!$G:$H,2,FALSE),"")</f>
        <v/>
      </c>
      <c r="C495" t="str">
        <f ca="1">IFERROR(VLOOKUP($A495,python!$H:$I,2,FALSE),"")</f>
        <v>連想配列 存在確認</v>
      </c>
      <c r="D495" t="str">
        <f ca="1">IFERROR(VLOOKUP($A495,bat!$F:$G,2,FALSE),"")</f>
        <v/>
      </c>
      <c r="E495" t="str">
        <f t="shared" ca="1" si="60"/>
        <v>連想配列 存在確認</v>
      </c>
      <c r="F495">
        <f ca="1">IF($E495="","",COUNTIF($E$3:$E495,$E495))</f>
        <v>2</v>
      </c>
      <c r="G495" t="str">
        <f ca="1">IF(OR(F495&gt;1,F495=""),"",COUNTIF($F$3:$F495,1))</f>
        <v/>
      </c>
      <c r="H495" t="str">
        <f t="shared" ca="1" si="61"/>
        <v>連想配列 存在確認</v>
      </c>
      <c r="J495">
        <f t="shared" si="63"/>
        <v>492</v>
      </c>
      <c r="K495" t="str">
        <f t="shared" ca="1" si="56"/>
        <v>ファイル＆フォルダ ツリー取得(フォルダのみ)</v>
      </c>
      <c r="L495" s="36" t="str">
        <f t="shared" ca="1" si="57"/>
        <v/>
      </c>
      <c r="M495" s="36" t="str">
        <f t="shared" ca="1" si="58"/>
        <v/>
      </c>
      <c r="N495" s="36" t="str">
        <f t="shared" ca="1" si="59"/>
        <v>○</v>
      </c>
    </row>
    <row r="496" spans="1:14">
      <c r="A496">
        <f t="shared" si="62"/>
        <v>493</v>
      </c>
      <c r="B496" t="str">
        <f ca="1">IFERROR(VLOOKUP($A496,'vbs,vba'!$G:$H,2,FALSE),"")</f>
        <v/>
      </c>
      <c r="C496" t="str">
        <f ca="1">IFERROR(VLOOKUP($A496,python!$H:$I,2,FALSE),"")</f>
        <v>連想配列 キー取得（For Each）</v>
      </c>
      <c r="D496" t="str">
        <f ca="1">IFERROR(VLOOKUP($A496,bat!$F:$G,2,FALSE),"")</f>
        <v/>
      </c>
      <c r="E496" t="str">
        <f t="shared" ca="1" si="60"/>
        <v>連想配列 キー取得（For Each）</v>
      </c>
      <c r="F496">
        <f ca="1">IF($E496="","",COUNTIF($E$3:$E496,$E496))</f>
        <v>2</v>
      </c>
      <c r="G496" t="str">
        <f ca="1">IF(OR(F496&gt;1,F496=""),"",COUNTIF($F$3:$F496,1))</f>
        <v/>
      </c>
      <c r="H496" t="str">
        <f t="shared" ca="1" si="61"/>
        <v>連想配列 キー取得（For Each）</v>
      </c>
      <c r="J496">
        <f t="shared" si="63"/>
        <v>493</v>
      </c>
      <c r="K496" t="str">
        <f t="shared" ca="1" si="56"/>
        <v>パス一覧取得(ファイル＆フォルダ)</v>
      </c>
      <c r="L496" s="36" t="str">
        <f t="shared" ca="1" si="57"/>
        <v/>
      </c>
      <c r="M496" s="36" t="str">
        <f t="shared" ca="1" si="58"/>
        <v/>
      </c>
      <c r="N496" s="36" t="str">
        <f t="shared" ca="1" si="59"/>
        <v>○</v>
      </c>
    </row>
    <row r="497" spans="1:14">
      <c r="A497">
        <f t="shared" si="62"/>
        <v>494</v>
      </c>
      <c r="B497" t="str">
        <f ca="1">IFERROR(VLOOKUP($A497,'vbs,vba'!$G:$H,2,FALSE),"")</f>
        <v/>
      </c>
      <c r="C497" t="str">
        <f ca="1">IFERROR(VLOOKUP($A497,python!$H:$I,2,FALSE),"")</f>
        <v>連想配列 項目取得（キー）</v>
      </c>
      <c r="D497" t="str">
        <f ca="1">IFERROR(VLOOKUP($A497,bat!$F:$G,2,FALSE),"")</f>
        <v/>
      </c>
      <c r="E497" t="str">
        <f t="shared" ca="1" si="60"/>
        <v>連想配列 項目取得（キー）</v>
      </c>
      <c r="F497">
        <f ca="1">IF($E497="","",COUNTIF($E$3:$E497,$E497))</f>
        <v>2</v>
      </c>
      <c r="G497" t="str">
        <f ca="1">IF(OR(F497&gt;1,F497=""),"",COUNTIF($F$3:$F497,1))</f>
        <v/>
      </c>
      <c r="H497" t="str">
        <f t="shared" ca="1" si="61"/>
        <v>連想配列 項目取得（キー）</v>
      </c>
      <c r="J497">
        <f t="shared" si="63"/>
        <v>494</v>
      </c>
      <c r="K497" t="str">
        <f t="shared" ca="1" si="56"/>
        <v>パス一覧取得(フォルダのみ)</v>
      </c>
      <c r="L497" s="36" t="str">
        <f ca="1">IF($K497="","",IF(COUNTIF(B$3:B$1004,$K497)&gt;0,"○",""))</f>
        <v/>
      </c>
      <c r="M497" s="36" t="str">
        <f t="shared" ca="1" si="58"/>
        <v/>
      </c>
      <c r="N497" s="36" t="str">
        <f t="shared" ca="1" si="59"/>
        <v>○</v>
      </c>
    </row>
    <row r="498" spans="1:14">
      <c r="A498">
        <f t="shared" si="62"/>
        <v>495</v>
      </c>
      <c r="B498" t="str">
        <f ca="1">IFERROR(VLOOKUP($A498,'vbs,vba'!$G:$H,2,FALSE),"")</f>
        <v/>
      </c>
      <c r="C498" t="str">
        <f ca="1">IFERROR(VLOOKUP($A498,python!$H:$I,2,FALSE),"")</f>
        <v>連想配列 キー取得（インデックス）</v>
      </c>
      <c r="D498" t="str">
        <f ca="1">IFERROR(VLOOKUP($A498,bat!$F:$G,2,FALSE),"")</f>
        <v/>
      </c>
      <c r="E498" t="str">
        <f t="shared" ca="1" si="60"/>
        <v>連想配列 キー取得（インデックス）</v>
      </c>
      <c r="F498">
        <f ca="1">IF($E498="","",COUNTIF($E$3:$E498,$E498))</f>
        <v>2</v>
      </c>
      <c r="G498" t="str">
        <f ca="1">IF(OR(F498&gt;1,F498=""),"",COUNTIF($F$3:$F498,1))</f>
        <v/>
      </c>
      <c r="H498" t="str">
        <f t="shared" ca="1" si="61"/>
        <v>連想配列 キー取得（インデックス）</v>
      </c>
      <c r="J498">
        <f t="shared" si="63"/>
        <v>495</v>
      </c>
      <c r="K498" t="str">
        <f t="shared" ca="1" si="56"/>
        <v>パス一覧取得(ファイルのみ)</v>
      </c>
      <c r="L498" s="36" t="str">
        <f t="shared" ref="L498:L561" ca="1" si="64">IF($K498="","",IF(COUNTIF(B$3:B$1004,$K498)&gt;0,"○",""))</f>
        <v/>
      </c>
      <c r="M498" s="36" t="str">
        <f t="shared" ca="1" si="58"/>
        <v/>
      </c>
      <c r="N498" s="36" t="str">
        <f t="shared" ca="1" si="59"/>
        <v>○</v>
      </c>
    </row>
    <row r="499" spans="1:14">
      <c r="A499">
        <f t="shared" si="62"/>
        <v>496</v>
      </c>
      <c r="B499" t="str">
        <f ca="1">IFERROR(VLOOKUP($A499,'vbs,vba'!$G:$H,2,FALSE),"")</f>
        <v/>
      </c>
      <c r="C499" t="str">
        <f ca="1">IFERROR(VLOOKUP($A499,python!$H:$I,2,FALSE),"")</f>
        <v>連想配列 項目取得（インデックス）</v>
      </c>
      <c r="D499" t="str">
        <f ca="1">IFERROR(VLOOKUP($A499,bat!$F:$G,2,FALSE),"")</f>
        <v/>
      </c>
      <c r="E499" t="str">
        <f t="shared" ca="1" si="60"/>
        <v>連想配列 項目取得（インデックス）</v>
      </c>
      <c r="F499">
        <f ca="1">IF($E499="","",COUNTIF($E$3:$E499,$E499))</f>
        <v>2</v>
      </c>
      <c r="G499" t="str">
        <f ca="1">IF(OR(F499&gt;1,F499=""),"",COUNTIF($F$3:$F499,1))</f>
        <v/>
      </c>
      <c r="H499" t="str">
        <f t="shared" ca="1" si="61"/>
        <v>連想配列 項目取得（インデックス）</v>
      </c>
      <c r="J499">
        <f t="shared" si="63"/>
        <v>496</v>
      </c>
      <c r="K499" t="str">
        <f t="shared" ca="1" si="56"/>
        <v>パス一覧取得(.c、.hファイルのみ)</v>
      </c>
      <c r="L499" s="36" t="str">
        <f t="shared" ca="1" si="64"/>
        <v/>
      </c>
      <c r="M499" s="36" t="str">
        <f t="shared" ca="1" si="58"/>
        <v/>
      </c>
      <c r="N499" s="36" t="str">
        <f t="shared" ca="1" si="59"/>
        <v>○</v>
      </c>
    </row>
    <row r="500" spans="1:14">
      <c r="A500">
        <f t="shared" si="62"/>
        <v>497</v>
      </c>
      <c r="B500" t="str">
        <f ca="1">IFERROR(VLOOKUP($A500,'vbs,vba'!$G:$H,2,FALSE),"")</f>
        <v/>
      </c>
      <c r="C500" t="str">
        <f ca="1">IFERROR(VLOOKUP($A500,python!$H:$I,2,FALSE),"")</f>
        <v>連想配列 キー置換</v>
      </c>
      <c r="D500" t="str">
        <f ca="1">IFERROR(VLOOKUP($A500,bat!$F:$G,2,FALSE),"")</f>
        <v/>
      </c>
      <c r="E500" t="str">
        <f t="shared" ca="1" si="60"/>
        <v>連想配列 キー置換</v>
      </c>
      <c r="F500">
        <f ca="1">IF($E500="","",COUNTIF($E$3:$E500,$E500))</f>
        <v>2</v>
      </c>
      <c r="G500" t="str">
        <f ca="1">IF(OR(F500&gt;1,F500=""),"",COUNTIF($F$3:$F500,1))</f>
        <v/>
      </c>
      <c r="H500" t="str">
        <f t="shared" ca="1" si="61"/>
        <v>連想配列 キー置換</v>
      </c>
      <c r="J500">
        <f t="shared" si="63"/>
        <v>497</v>
      </c>
      <c r="K500" t="str">
        <f t="shared" ca="1" si="56"/>
        <v>シンボリックリンク作成（フォルダ）</v>
      </c>
      <c r="L500" s="36" t="str">
        <f t="shared" ca="1" si="64"/>
        <v/>
      </c>
      <c r="M500" s="36" t="str">
        <f t="shared" ca="1" si="58"/>
        <v/>
      </c>
      <c r="N500" s="36" t="str">
        <f t="shared" ca="1" si="59"/>
        <v>○</v>
      </c>
    </row>
    <row r="501" spans="1:14">
      <c r="A501">
        <f t="shared" si="62"/>
        <v>498</v>
      </c>
      <c r="B501" t="str">
        <f ca="1">IFERROR(VLOOKUP($A501,'vbs,vba'!$G:$H,2,FALSE),"")</f>
        <v/>
      </c>
      <c r="C501" t="str">
        <f ca="1">IFERROR(VLOOKUP($A501,python!$H:$I,2,FALSE),"")</f>
        <v>連想配列 キー関連付け</v>
      </c>
      <c r="D501" t="str">
        <f ca="1">IFERROR(VLOOKUP($A501,bat!$F:$G,2,FALSE),"")</f>
        <v/>
      </c>
      <c r="E501" t="str">
        <f t="shared" ca="1" si="60"/>
        <v>連想配列 キー関連付け</v>
      </c>
      <c r="F501">
        <f ca="1">IF($E501="","",COUNTIF($E$3:$E501,$E501))</f>
        <v>2</v>
      </c>
      <c r="G501" t="str">
        <f ca="1">IF(OR(F501&gt;1,F501=""),"",COUNTIF($F$3:$F501,1))</f>
        <v/>
      </c>
      <c r="H501" t="str">
        <f t="shared" ca="1" si="61"/>
        <v>連想配列 キー関連付け</v>
      </c>
      <c r="J501">
        <f t="shared" si="63"/>
        <v>498</v>
      </c>
      <c r="K501" t="str">
        <f t="shared" ca="1" si="56"/>
        <v>シンボリックリンク作成（ファイル）</v>
      </c>
      <c r="L501" s="36" t="str">
        <f t="shared" ca="1" si="64"/>
        <v/>
      </c>
      <c r="M501" s="36" t="str">
        <f t="shared" ca="1" si="58"/>
        <v/>
      </c>
      <c r="N501" s="36" t="str">
        <f t="shared" ca="1" si="59"/>
        <v>○</v>
      </c>
    </row>
    <row r="502" spans="1:14">
      <c r="A502">
        <f t="shared" si="62"/>
        <v>499</v>
      </c>
      <c r="B502" t="str">
        <f ca="1">IFERROR(VLOOKUP($A502,'vbs,vba'!$G:$H,2,FALSE),"")</f>
        <v/>
      </c>
      <c r="C502" t="str">
        <f ca="1">IFERROR(VLOOKUP($A502,python!$H:$I,2,FALSE),"")</f>
        <v>連想配列 キー/項目数取得</v>
      </c>
      <c r="D502" t="str">
        <f ca="1">IFERROR(VLOOKUP($A502,bat!$F:$G,2,FALSE),"")</f>
        <v/>
      </c>
      <c r="E502" t="str">
        <f t="shared" ca="1" si="60"/>
        <v>連想配列 キー/項目数取得</v>
      </c>
      <c r="F502">
        <f ca="1">IF($E502="","",COUNTIF($E$3:$E502,$E502))</f>
        <v>2</v>
      </c>
      <c r="G502" t="str">
        <f ca="1">IF(OR(F502&gt;1,F502=""),"",COUNTIF($F$3:$F502,1))</f>
        <v/>
      </c>
      <c r="H502" t="str">
        <f t="shared" ca="1" si="61"/>
        <v>連想配列 キー/項目数取得</v>
      </c>
      <c r="J502">
        <f t="shared" si="63"/>
        <v>499</v>
      </c>
      <c r="K502" t="str">
        <f t="shared" ca="1" si="56"/>
        <v>ショートカットファイル作成（フォルダ/ファイル）</v>
      </c>
      <c r="L502" s="36" t="str">
        <f t="shared" ca="1" si="64"/>
        <v/>
      </c>
      <c r="M502" s="36" t="str">
        <f t="shared" ca="1" si="58"/>
        <v/>
      </c>
      <c r="N502" s="36" t="str">
        <f t="shared" ca="1" si="59"/>
        <v>○</v>
      </c>
    </row>
    <row r="503" spans="1:14">
      <c r="A503">
        <f t="shared" si="62"/>
        <v>500</v>
      </c>
      <c r="B503" t="str">
        <f ca="1">IFERROR(VLOOKUP($A503,'vbs,vba'!$G:$H,2,FALSE),"")</f>
        <v/>
      </c>
      <c r="C503" t="str">
        <f ca="1">IFERROR(VLOOKUP($A503,python!$H:$I,2,FALSE),"")</f>
        <v>連想配列 キー/項目削除</v>
      </c>
      <c r="D503" t="str">
        <f ca="1">IFERROR(VLOOKUP($A503,bat!$F:$G,2,FALSE),"")</f>
        <v/>
      </c>
      <c r="E503" t="str">
        <f t="shared" ca="1" si="60"/>
        <v>連想配列 キー/項目削除</v>
      </c>
      <c r="F503">
        <f ca="1">IF($E503="","",COUNTIF($E$3:$E503,$E503))</f>
        <v>2</v>
      </c>
      <c r="G503" t="str">
        <f ca="1">IF(OR(F503&gt;1,F503=""),"",COUNTIF($F$3:$F503,1))</f>
        <v/>
      </c>
      <c r="H503" t="str">
        <f t="shared" ca="1" si="61"/>
        <v>連想配列 キー/項目削除</v>
      </c>
      <c r="J503">
        <f t="shared" si="63"/>
        <v>500</v>
      </c>
      <c r="K503" t="str">
        <f t="shared" ca="1" si="56"/>
        <v>システム属性設定</v>
      </c>
      <c r="L503" s="36" t="str">
        <f t="shared" ca="1" si="64"/>
        <v/>
      </c>
      <c r="M503" s="36" t="str">
        <f t="shared" ca="1" si="58"/>
        <v/>
      </c>
      <c r="N503" s="36" t="str">
        <f t="shared" ca="1" si="59"/>
        <v>○</v>
      </c>
    </row>
    <row r="504" spans="1:14">
      <c r="A504">
        <f t="shared" si="62"/>
        <v>501</v>
      </c>
      <c r="B504" t="str">
        <f ca="1">IFERROR(VLOOKUP($A504,'vbs,vba'!$G:$H,2,FALSE),"")</f>
        <v/>
      </c>
      <c r="C504" t="str">
        <f ca="1">IFERROR(VLOOKUP($A504,python!$H:$I,2,FALSE),"")</f>
        <v>連想配列 キー/項目全削除</v>
      </c>
      <c r="D504" t="str">
        <f ca="1">IFERROR(VLOOKUP($A504,bat!$F:$G,2,FALSE),"")</f>
        <v/>
      </c>
      <c r="E504" t="str">
        <f t="shared" ca="1" si="60"/>
        <v>連想配列 キー/項目全削除</v>
      </c>
      <c r="F504">
        <f ca="1">IF($E504="","",COUNTIF($E$3:$E504,$E504))</f>
        <v>2</v>
      </c>
      <c r="G504" t="str">
        <f ca="1">IF(OR(F504&gt;1,F504=""),"",COUNTIF($F$3:$F504,1))</f>
        <v/>
      </c>
      <c r="H504" t="str">
        <f t="shared" ca="1" si="61"/>
        <v>連想配列 キー/項目全削除</v>
      </c>
      <c r="J504">
        <f t="shared" si="63"/>
        <v>501</v>
      </c>
      <c r="K504" t="str">
        <f t="shared" ca="1" si="56"/>
        <v>システム属性解除</v>
      </c>
      <c r="L504" s="36" t="str">
        <f t="shared" ca="1" si="64"/>
        <v/>
      </c>
      <c r="M504" s="36" t="str">
        <f t="shared" ca="1" si="58"/>
        <v/>
      </c>
      <c r="N504" s="36" t="str">
        <f t="shared" ca="1" si="59"/>
        <v>○</v>
      </c>
    </row>
    <row r="505" spans="1:14">
      <c r="A505">
        <f t="shared" si="62"/>
        <v>502</v>
      </c>
      <c r="B505" t="str">
        <f ca="1">IFERROR(VLOOKUP($A505,'vbs,vba'!$G:$H,2,FALSE),"")</f>
        <v/>
      </c>
      <c r="C505" t="str">
        <f ca="1">IFERROR(VLOOKUP($A505,python!$H:$I,2,FALSE),"")</f>
        <v>連想配列 配列変換（項目）</v>
      </c>
      <c r="D505" t="str">
        <f ca="1">IFERROR(VLOOKUP($A505,bat!$F:$G,2,FALSE),"")</f>
        <v/>
      </c>
      <c r="E505" t="str">
        <f t="shared" ca="1" si="60"/>
        <v>連想配列 配列変換（項目）</v>
      </c>
      <c r="F505">
        <f ca="1">IF($E505="","",COUNTIF($E$3:$E505,$E505))</f>
        <v>2</v>
      </c>
      <c r="G505" t="str">
        <f ca="1">IF(OR(F505&gt;1,F505=""),"",COUNTIF($F$3:$F505,1))</f>
        <v/>
      </c>
      <c r="H505" t="str">
        <f t="shared" ca="1" si="61"/>
        <v>連想配列 配列変換（項目）</v>
      </c>
      <c r="J505">
        <f t="shared" si="63"/>
        <v>502</v>
      </c>
      <c r="K505" t="str">
        <f t="shared" ca="1" si="56"/>
        <v>隠し属性設定</v>
      </c>
      <c r="L505" s="36" t="str">
        <f t="shared" ca="1" si="64"/>
        <v/>
      </c>
      <c r="M505" s="36" t="str">
        <f t="shared" ca="1" si="58"/>
        <v/>
      </c>
      <c r="N505" s="36" t="str">
        <f t="shared" ca="1" si="59"/>
        <v>○</v>
      </c>
    </row>
    <row r="506" spans="1:14">
      <c r="A506">
        <f t="shared" si="62"/>
        <v>503</v>
      </c>
      <c r="B506" t="str">
        <f ca="1">IFERROR(VLOOKUP($A506,'vbs,vba'!$G:$H,2,FALSE),"")</f>
        <v/>
      </c>
      <c r="C506" t="str">
        <f ca="1">IFERROR(VLOOKUP($A506,python!$H:$I,2,FALSE),"")</f>
        <v>連想配列 配列変換（キー）</v>
      </c>
      <c r="D506" t="str">
        <f ca="1">IFERROR(VLOOKUP($A506,bat!$F:$G,2,FALSE),"")</f>
        <v/>
      </c>
      <c r="E506" t="str">
        <f t="shared" ca="1" si="60"/>
        <v>連想配列 配列変換（キー）</v>
      </c>
      <c r="F506">
        <f ca="1">IF($E506="","",COUNTIF($E$3:$E506,$E506))</f>
        <v>2</v>
      </c>
      <c r="G506" t="str">
        <f ca="1">IF(OR(F506&gt;1,F506=""),"",COUNTIF($F$3:$F506,1))</f>
        <v/>
      </c>
      <c r="H506" t="str">
        <f t="shared" ca="1" si="61"/>
        <v>連想配列 配列変換（キー）</v>
      </c>
      <c r="J506">
        <f t="shared" si="63"/>
        <v>503</v>
      </c>
      <c r="K506" t="str">
        <f t="shared" ca="1" si="56"/>
        <v>隠し属性解除</v>
      </c>
      <c r="L506" s="36" t="str">
        <f t="shared" ca="1" si="64"/>
        <v/>
      </c>
      <c r="M506" s="36" t="str">
        <f t="shared" ca="1" si="58"/>
        <v/>
      </c>
      <c r="N506" s="36" t="str">
        <f t="shared" ca="1" si="59"/>
        <v>○</v>
      </c>
    </row>
    <row r="507" spans="1:14">
      <c r="A507">
        <f t="shared" si="62"/>
        <v>504</v>
      </c>
      <c r="B507" t="str">
        <f ca="1">IFERROR(VLOOKUP($A507,'vbs,vba'!$G:$H,2,FALSE),"")</f>
        <v/>
      </c>
      <c r="C507" t="str">
        <f ca="1">IFERROR(VLOOKUP($A507,python!$H:$I,2,FALSE),"")</f>
        <v>連想配列 設定変更</v>
      </c>
      <c r="D507" t="str">
        <f ca="1">IFERROR(VLOOKUP($A507,bat!$F:$G,2,FALSE),"")</f>
        <v/>
      </c>
      <c r="E507" t="str">
        <f t="shared" ca="1" si="60"/>
        <v>連想配列 設定変更</v>
      </c>
      <c r="F507">
        <f ca="1">IF($E507="","",COUNTIF($E$3:$E507,$E507))</f>
        <v>2</v>
      </c>
      <c r="G507" t="str">
        <f ca="1">IF(OR(F507&gt;1,F507=""),"",COUNTIF($F$3:$F507,1))</f>
        <v/>
      </c>
      <c r="H507" t="str">
        <f t="shared" ca="1" si="61"/>
        <v>連想配列 設定変更</v>
      </c>
      <c r="J507">
        <f t="shared" si="63"/>
        <v>504</v>
      </c>
      <c r="K507" t="str">
        <f t="shared" ca="1" si="56"/>
        <v/>
      </c>
      <c r="L507" s="36" t="str">
        <f t="shared" ca="1" si="64"/>
        <v/>
      </c>
      <c r="M507" s="36" t="str">
        <f t="shared" ca="1" si="58"/>
        <v/>
      </c>
      <c r="N507" s="36" t="str">
        <f t="shared" ca="1" si="59"/>
        <v/>
      </c>
    </row>
    <row r="508" spans="1:14">
      <c r="A508">
        <f t="shared" si="62"/>
        <v>505</v>
      </c>
      <c r="B508" t="str">
        <f ca="1">IFERROR(VLOOKUP($A508,'vbs,vba'!$G:$H,2,FALSE),"")</f>
        <v/>
      </c>
      <c r="C508" t="str">
        <f ca="1">IFERROR(VLOOKUP($A508,python!$H:$I,2,FALSE),"")</f>
        <v>オブジェクト定義</v>
      </c>
      <c r="D508" t="str">
        <f ca="1">IFERROR(VLOOKUP($A508,bat!$F:$G,2,FALSE),"")</f>
        <v/>
      </c>
      <c r="E508" t="str">
        <f t="shared" ca="1" si="60"/>
        <v>オブジェクト定義</v>
      </c>
      <c r="F508">
        <f ca="1">IF($E508="","",COUNTIF($E$3:$E508,$E508))</f>
        <v>9</v>
      </c>
      <c r="G508" t="str">
        <f ca="1">IF(OR(F508&gt;1,F508=""),"",COUNTIF($F$3:$F508,1))</f>
        <v/>
      </c>
      <c r="H508" t="str">
        <f t="shared" ca="1" si="61"/>
        <v>オブジェクト定義</v>
      </c>
      <c r="J508">
        <f t="shared" si="63"/>
        <v>505</v>
      </c>
      <c r="K508" t="str">
        <f t="shared" ca="1" si="56"/>
        <v/>
      </c>
      <c r="L508" s="36" t="str">
        <f t="shared" ca="1" si="64"/>
        <v/>
      </c>
      <c r="M508" s="36" t="str">
        <f t="shared" ca="1" si="58"/>
        <v/>
      </c>
      <c r="N508" s="36" t="str">
        <f t="shared" ca="1" si="59"/>
        <v/>
      </c>
    </row>
    <row r="509" spans="1:14">
      <c r="A509">
        <f t="shared" si="62"/>
        <v>506</v>
      </c>
      <c r="B509" t="str">
        <f ca="1">IFERROR(VLOOKUP($A509,'vbs,vba'!$G:$H,2,FALSE),"")</f>
        <v/>
      </c>
      <c r="C509" t="str">
        <f ca="1">IFERROR(VLOOKUP($A509,python!$H:$I,2,FALSE),"")</f>
        <v>検索設定 検索対象</v>
      </c>
      <c r="D509" t="str">
        <f ca="1">IFERROR(VLOOKUP($A509,bat!$F:$G,2,FALSE),"")</f>
        <v/>
      </c>
      <c r="E509" t="str">
        <f t="shared" ca="1" si="60"/>
        <v>検索設定 検索対象</v>
      </c>
      <c r="F509">
        <f ca="1">IF($E509="","",COUNTIF($E$3:$E509,$E509))</f>
        <v>2</v>
      </c>
      <c r="G509" t="str">
        <f ca="1">IF(OR(F509&gt;1,F509=""),"",COUNTIF($F$3:$F509,1))</f>
        <v/>
      </c>
      <c r="H509" t="str">
        <f t="shared" ca="1" si="61"/>
        <v>検索設定 検索対象</v>
      </c>
      <c r="J509">
        <f t="shared" si="63"/>
        <v>506</v>
      </c>
      <c r="K509" t="str">
        <f t="shared" ca="1" si="56"/>
        <v/>
      </c>
      <c r="L509" s="36" t="str">
        <f t="shared" ca="1" si="64"/>
        <v/>
      </c>
      <c r="M509" s="36" t="str">
        <f t="shared" ca="1" si="58"/>
        <v/>
      </c>
      <c r="N509" s="36" t="str">
        <f t="shared" ca="1" si="59"/>
        <v/>
      </c>
    </row>
    <row r="510" spans="1:14">
      <c r="A510">
        <f t="shared" si="62"/>
        <v>507</v>
      </c>
      <c r="B510" t="str">
        <f ca="1">IFERROR(VLOOKUP($A510,'vbs,vba'!$G:$H,2,FALSE),"")</f>
        <v/>
      </c>
      <c r="C510" t="str">
        <f ca="1">IFERROR(VLOOKUP($A510,python!$H:$I,2,FALSE),"")</f>
        <v>検索設定 検索パターン</v>
      </c>
      <c r="D510" t="str">
        <f ca="1">IFERROR(VLOOKUP($A510,bat!$F:$G,2,FALSE),"")</f>
        <v/>
      </c>
      <c r="E510" t="str">
        <f t="shared" ca="1" si="60"/>
        <v>検索設定 検索パターン</v>
      </c>
      <c r="F510">
        <f ca="1">IF($E510="","",COUNTIF($E$3:$E510,$E510))</f>
        <v>2</v>
      </c>
      <c r="G510" t="str">
        <f ca="1">IF(OR(F510&gt;1,F510=""),"",COUNTIF($F$3:$F510,1))</f>
        <v/>
      </c>
      <c r="H510" t="str">
        <f t="shared" ca="1" si="61"/>
        <v>検索設定 検索パターン</v>
      </c>
      <c r="J510">
        <f t="shared" si="63"/>
        <v>507</v>
      </c>
      <c r="K510" t="str">
        <f t="shared" ca="1" si="56"/>
        <v/>
      </c>
      <c r="L510" s="36" t="str">
        <f t="shared" ca="1" si="64"/>
        <v/>
      </c>
      <c r="M510" s="36" t="str">
        <f t="shared" ca="1" si="58"/>
        <v/>
      </c>
      <c r="N510" s="36" t="str">
        <f t="shared" ca="1" si="59"/>
        <v/>
      </c>
    </row>
    <row r="511" spans="1:14">
      <c r="A511">
        <f t="shared" si="62"/>
        <v>508</v>
      </c>
      <c r="B511" t="str">
        <f ca="1">IFERROR(VLOOKUP($A511,'vbs,vba'!$G:$H,2,FALSE),"")</f>
        <v/>
      </c>
      <c r="C511" t="str">
        <f ca="1">IFERROR(VLOOKUP($A511,python!$H:$I,2,FALSE),"")</f>
        <v>検索設定 大小文字区別無視</v>
      </c>
      <c r="D511" t="str">
        <f ca="1">IFERROR(VLOOKUP($A511,bat!$F:$G,2,FALSE),"")</f>
        <v/>
      </c>
      <c r="E511" t="str">
        <f t="shared" ca="1" si="60"/>
        <v>検索設定 大小文字区別無視</v>
      </c>
      <c r="F511">
        <f ca="1">IF($E511="","",COUNTIF($E$3:$E511,$E511))</f>
        <v>1</v>
      </c>
      <c r="G511">
        <f ca="1">IF(OR(F511&gt;1,F511=""),"",COUNTIF($F$3:$F511,1))</f>
        <v>419</v>
      </c>
      <c r="H511" t="str">
        <f t="shared" ca="1" si="61"/>
        <v>検索設定 大小文字区別無視</v>
      </c>
      <c r="J511">
        <f t="shared" si="63"/>
        <v>508</v>
      </c>
      <c r="K511" t="str">
        <f t="shared" ca="1" si="56"/>
        <v/>
      </c>
      <c r="L511" s="36" t="str">
        <f t="shared" ca="1" si="64"/>
        <v/>
      </c>
      <c r="M511" s="36" t="str">
        <f t="shared" ca="1" si="58"/>
        <v/>
      </c>
      <c r="N511" s="36" t="str">
        <f t="shared" ca="1" si="59"/>
        <v/>
      </c>
    </row>
    <row r="512" spans="1:14">
      <c r="A512">
        <f t="shared" si="62"/>
        <v>509</v>
      </c>
      <c r="B512" t="str">
        <f ca="1">IFERROR(VLOOKUP($A512,'vbs,vba'!$G:$H,2,FALSE),"")</f>
        <v/>
      </c>
      <c r="C512" t="str">
        <f ca="1">IFERROR(VLOOKUP($A512,python!$H:$I,2,FALSE),"")</f>
        <v>検索設定 パターンコンパイル</v>
      </c>
      <c r="D512" t="str">
        <f ca="1">IFERROR(VLOOKUP($A512,bat!$F:$G,2,FALSE),"")</f>
        <v/>
      </c>
      <c r="E512" t="str">
        <f t="shared" ca="1" si="60"/>
        <v>検索設定 パターンコンパイル</v>
      </c>
      <c r="F512">
        <f ca="1">IF($E512="","",COUNTIF($E$3:$E512,$E512))</f>
        <v>1</v>
      </c>
      <c r="G512">
        <f ca="1">IF(OR(F512&gt;1,F512=""),"",COUNTIF($F$3:$F512,1))</f>
        <v>420</v>
      </c>
      <c r="H512" t="str">
        <f t="shared" ca="1" si="61"/>
        <v>検索設定 パターンコンパイル</v>
      </c>
      <c r="J512">
        <f t="shared" si="63"/>
        <v>509</v>
      </c>
      <c r="K512" t="str">
        <f t="shared" ca="1" si="56"/>
        <v/>
      </c>
      <c r="L512" s="36" t="str">
        <f t="shared" ca="1" si="64"/>
        <v/>
      </c>
      <c r="M512" s="36" t="str">
        <f t="shared" ca="1" si="58"/>
        <v/>
      </c>
      <c r="N512" s="36" t="str">
        <f t="shared" ca="1" si="59"/>
        <v/>
      </c>
    </row>
    <row r="513" spans="1:14">
      <c r="A513">
        <f t="shared" si="62"/>
        <v>510</v>
      </c>
      <c r="B513" t="str">
        <f ca="1">IFERROR(VLOOKUP($A513,'vbs,vba'!$G:$H,2,FALSE),"")</f>
        <v/>
      </c>
      <c r="C513" t="str">
        <f ca="1">IFERROR(VLOOKUP($A513,python!$H:$I,2,FALSE),"")</f>
        <v>検索実行(list) コンパイルあり時</v>
      </c>
      <c r="D513" t="str">
        <f ca="1">IFERROR(VLOOKUP($A513,bat!$F:$G,2,FALSE),"")</f>
        <v/>
      </c>
      <c r="E513" t="str">
        <f t="shared" ca="1" si="60"/>
        <v>検索実行(list) コンパイルあり時</v>
      </c>
      <c r="F513">
        <f ca="1">IF($E513="","",COUNTIF($E$3:$E513,$E513))</f>
        <v>1</v>
      </c>
      <c r="G513">
        <f ca="1">IF(OR(F513&gt;1,F513=""),"",COUNTIF($F$3:$F513,1))</f>
        <v>421</v>
      </c>
      <c r="H513" t="str">
        <f t="shared" ca="1" si="61"/>
        <v>検索実行(list) コンパイルあり時</v>
      </c>
      <c r="J513">
        <f t="shared" si="63"/>
        <v>510</v>
      </c>
      <c r="K513" t="str">
        <f t="shared" ca="1" si="56"/>
        <v/>
      </c>
      <c r="L513" s="36" t="str">
        <f t="shared" ca="1" si="64"/>
        <v/>
      </c>
      <c r="M513" s="36" t="str">
        <f t="shared" ca="1" si="58"/>
        <v/>
      </c>
      <c r="N513" s="36" t="str">
        <f t="shared" ca="1" si="59"/>
        <v/>
      </c>
    </row>
    <row r="514" spans="1:14">
      <c r="A514">
        <f t="shared" si="62"/>
        <v>511</v>
      </c>
      <c r="B514" t="str">
        <f ca="1">IFERROR(VLOOKUP($A514,'vbs,vba'!$G:$H,2,FALSE),"")</f>
        <v/>
      </c>
      <c r="C514" t="str">
        <f ca="1">IFERROR(VLOOKUP($A514,python!$H:$I,2,FALSE),"")</f>
        <v>検索実行(list) コンパイルなし時</v>
      </c>
      <c r="D514" t="str">
        <f ca="1">IFERROR(VLOOKUP($A514,bat!$F:$G,2,FALSE),"")</f>
        <v/>
      </c>
      <c r="E514" t="str">
        <f t="shared" ca="1" si="60"/>
        <v>検索実行(list) コンパイルなし時</v>
      </c>
      <c r="F514">
        <f ca="1">IF($E514="","",COUNTIF($E$3:$E514,$E514))</f>
        <v>1</v>
      </c>
      <c r="G514">
        <f ca="1">IF(OR(F514&gt;1,F514=""),"",COUNTIF($F$3:$F514,1))</f>
        <v>422</v>
      </c>
      <c r="H514" t="str">
        <f t="shared" ca="1" si="61"/>
        <v>検索実行(list) コンパイルなし時</v>
      </c>
      <c r="J514">
        <f t="shared" si="63"/>
        <v>511</v>
      </c>
      <c r="K514" t="str">
        <f t="shared" ca="1" si="56"/>
        <v/>
      </c>
      <c r="L514" s="36" t="str">
        <f t="shared" ca="1" si="64"/>
        <v/>
      </c>
      <c r="M514" s="36" t="str">
        <f t="shared" ca="1" si="58"/>
        <v/>
      </c>
      <c r="N514" s="36" t="str">
        <f t="shared" ca="1" si="59"/>
        <v/>
      </c>
    </row>
    <row r="515" spans="1:14">
      <c r="A515">
        <f t="shared" si="62"/>
        <v>512</v>
      </c>
      <c r="B515" t="str">
        <f ca="1">IFERROR(VLOOKUP($A515,'vbs,vba'!$G:$H,2,FALSE),"")</f>
        <v/>
      </c>
      <c r="C515" t="str">
        <f ca="1">IFERROR(VLOOKUP($A515,python!$H:$I,2,FALSE),"")</f>
        <v>検索結果(list) マッチ有無判定</v>
      </c>
      <c r="D515" t="str">
        <f ca="1">IFERROR(VLOOKUP($A515,bat!$F:$G,2,FALSE),"")</f>
        <v/>
      </c>
      <c r="E515" t="str">
        <f t="shared" ca="1" si="60"/>
        <v>検索結果(list) マッチ有無判定</v>
      </c>
      <c r="F515">
        <f ca="1">IF($E515="","",COUNTIF($E$3:$E515,$E515))</f>
        <v>1</v>
      </c>
      <c r="G515">
        <f ca="1">IF(OR(F515&gt;1,F515=""),"",COUNTIF($F$3:$F515,1))</f>
        <v>423</v>
      </c>
      <c r="H515" t="str">
        <f t="shared" ca="1" si="61"/>
        <v>検索結果(list) マッチ有無判定</v>
      </c>
      <c r="J515">
        <f t="shared" si="63"/>
        <v>512</v>
      </c>
      <c r="K515" t="str">
        <f t="shared" ca="1" si="56"/>
        <v/>
      </c>
      <c r="L515" s="36" t="str">
        <f t="shared" ca="1" si="64"/>
        <v/>
      </c>
      <c r="M515" s="36" t="str">
        <f t="shared" ca="1" si="58"/>
        <v/>
      </c>
      <c r="N515" s="36" t="str">
        <f t="shared" ca="1" si="59"/>
        <v/>
      </c>
    </row>
    <row r="516" spans="1:14">
      <c r="A516">
        <f t="shared" si="62"/>
        <v>513</v>
      </c>
      <c r="B516" t="str">
        <f ca="1">IFERROR(VLOOKUP($A516,'vbs,vba'!$G:$H,2,FALSE),"")</f>
        <v/>
      </c>
      <c r="C516" t="str">
        <f ca="1">IFERROR(VLOOKUP($A516,python!$H:$I,2,FALSE),"")</f>
        <v>検索結果(list) マッチ数取得</v>
      </c>
      <c r="D516" t="str">
        <f ca="1">IFERROR(VLOOKUP($A516,bat!$F:$G,2,FALSE),"")</f>
        <v/>
      </c>
      <c r="E516" t="str">
        <f t="shared" ca="1" si="60"/>
        <v>検索結果(list) マッチ数取得</v>
      </c>
      <c r="F516">
        <f ca="1">IF($E516="","",COUNTIF($E$3:$E516,$E516))</f>
        <v>1</v>
      </c>
      <c r="G516">
        <f ca="1">IF(OR(F516&gt;1,F516=""),"",COUNTIF($F$3:$F516,1))</f>
        <v>424</v>
      </c>
      <c r="H516" t="str">
        <f t="shared" ca="1" si="61"/>
        <v>検索結果(list) マッチ数取得</v>
      </c>
      <c r="J516">
        <f t="shared" si="63"/>
        <v>513</v>
      </c>
      <c r="K516" t="str">
        <f t="shared" ref="K516:K579" ca="1" si="65">IFERROR(VLOOKUP($J516,$G:$H,2,FALSE),"")</f>
        <v/>
      </c>
      <c r="L516" s="36" t="str">
        <f t="shared" ca="1" si="64"/>
        <v/>
      </c>
      <c r="M516" s="36" t="str">
        <f t="shared" ref="M516:M579" ca="1" si="66">IF($K516="","",IF(COUNTIF(C$3:C$1004,$K516)&gt;0,"○",""))</f>
        <v/>
      </c>
      <c r="N516" s="36" t="str">
        <f t="shared" ref="N516:N579" ca="1" si="67">IF($K516="","",IF(COUNTIF(D$3:D$1004,$K516)&gt;0,"○",""))</f>
        <v/>
      </c>
    </row>
    <row r="517" spans="1:14">
      <c r="A517">
        <f t="shared" si="62"/>
        <v>514</v>
      </c>
      <c r="B517" t="str">
        <f ca="1">IFERROR(VLOOKUP($A517,'vbs,vba'!$G:$H,2,FALSE),"")</f>
        <v/>
      </c>
      <c r="C517" t="str">
        <f ca="1">IFERROR(VLOOKUP($A517,python!$H:$I,2,FALSE),"")</f>
        <v>検索結果(list) サブマッチ数取得</v>
      </c>
      <c r="D517" t="str">
        <f ca="1">IFERROR(VLOOKUP($A517,bat!$F:$G,2,FALSE),"")</f>
        <v/>
      </c>
      <c r="E517" t="str">
        <f t="shared" ref="E517:E580" ca="1" si="68">B517&amp;C517&amp;D517</f>
        <v>検索結果(list) サブマッチ数取得</v>
      </c>
      <c r="F517">
        <f ca="1">IF($E517="","",COUNTIF($E$3:$E517,$E517))</f>
        <v>1</v>
      </c>
      <c r="G517">
        <f ca="1">IF(OR(F517&gt;1,F517=""),"",COUNTIF($F$3:$F517,1))</f>
        <v>425</v>
      </c>
      <c r="H517" t="str">
        <f t="shared" ref="H517:H580" ca="1" si="69">E517</f>
        <v>検索結果(list) サブマッチ数取得</v>
      </c>
      <c r="J517">
        <f t="shared" si="63"/>
        <v>514</v>
      </c>
      <c r="K517" t="str">
        <f t="shared" ca="1" si="65"/>
        <v/>
      </c>
      <c r="L517" s="36" t="str">
        <f t="shared" ca="1" si="64"/>
        <v/>
      </c>
      <c r="M517" s="36" t="str">
        <f t="shared" ca="1" si="66"/>
        <v/>
      </c>
      <c r="N517" s="36" t="str">
        <f t="shared" ca="1" si="67"/>
        <v/>
      </c>
    </row>
    <row r="518" spans="1:14">
      <c r="A518">
        <f t="shared" ref="A518:A581" si="70">A517+1</f>
        <v>515</v>
      </c>
      <c r="B518" t="str">
        <f ca="1">IFERROR(VLOOKUP($A518,'vbs,vba'!$G:$H,2,FALSE),"")</f>
        <v/>
      </c>
      <c r="C518" t="str">
        <f ca="1">IFERROR(VLOOKUP($A518,python!$H:$I,2,FALSE),"")</f>
        <v>検索結果(list) マッチ文字列取得</v>
      </c>
      <c r="D518" t="str">
        <f ca="1">IFERROR(VLOOKUP($A518,bat!$F:$G,2,FALSE),"")</f>
        <v/>
      </c>
      <c r="E518" t="str">
        <f t="shared" ca="1" si="68"/>
        <v>検索結果(list) マッチ文字列取得</v>
      </c>
      <c r="F518">
        <f ca="1">IF($E518="","",COUNTIF($E$3:$E518,$E518))</f>
        <v>1</v>
      </c>
      <c r="G518">
        <f ca="1">IF(OR(F518&gt;1,F518=""),"",COUNTIF($F$3:$F518,1))</f>
        <v>426</v>
      </c>
      <c r="H518" t="str">
        <f t="shared" ca="1" si="69"/>
        <v>検索結果(list) マッチ文字列取得</v>
      </c>
      <c r="J518">
        <f t="shared" ref="J518:J581" si="71">J517+1</f>
        <v>515</v>
      </c>
      <c r="K518" t="str">
        <f t="shared" ca="1" si="65"/>
        <v/>
      </c>
      <c r="L518" s="36" t="str">
        <f t="shared" ca="1" si="64"/>
        <v/>
      </c>
      <c r="M518" s="36" t="str">
        <f t="shared" ca="1" si="66"/>
        <v/>
      </c>
      <c r="N518" s="36" t="str">
        <f t="shared" ca="1" si="67"/>
        <v/>
      </c>
    </row>
    <row r="519" spans="1:14">
      <c r="A519">
        <f t="shared" si="70"/>
        <v>516</v>
      </c>
      <c r="B519" t="str">
        <f ca="1">IFERROR(VLOOKUP($A519,'vbs,vba'!$G:$H,2,FALSE),"")</f>
        <v/>
      </c>
      <c r="C519" t="str">
        <f ca="1">IFERROR(VLOOKUP($A519,python!$H:$I,2,FALSE),"")</f>
        <v>検索結果(list) サブマッチ文字列取得</v>
      </c>
      <c r="D519" t="str">
        <f ca="1">IFERROR(VLOOKUP($A519,bat!$F:$G,2,FALSE),"")</f>
        <v/>
      </c>
      <c r="E519" t="str">
        <f t="shared" ca="1" si="68"/>
        <v>検索結果(list) サブマッチ文字列取得</v>
      </c>
      <c r="F519">
        <f ca="1">IF($E519="","",COUNTIF($E$3:$E519,$E519))</f>
        <v>1</v>
      </c>
      <c r="G519">
        <f ca="1">IF(OR(F519&gt;1,F519=""),"",COUNTIF($F$3:$F519,1))</f>
        <v>427</v>
      </c>
      <c r="H519" t="str">
        <f t="shared" ca="1" si="69"/>
        <v>検索結果(list) サブマッチ文字列取得</v>
      </c>
      <c r="J519">
        <f t="shared" si="71"/>
        <v>516</v>
      </c>
      <c r="K519" t="str">
        <f t="shared" ca="1" si="65"/>
        <v/>
      </c>
      <c r="L519" s="36" t="str">
        <f t="shared" ca="1" si="64"/>
        <v/>
      </c>
      <c r="M519" s="36" t="str">
        <f t="shared" ca="1" si="66"/>
        <v/>
      </c>
      <c r="N519" s="36" t="str">
        <f t="shared" ca="1" si="67"/>
        <v/>
      </c>
    </row>
    <row r="520" spans="1:14">
      <c r="A520">
        <f t="shared" si="70"/>
        <v>517</v>
      </c>
      <c r="B520" t="str">
        <f ca="1">IFERROR(VLOOKUP($A520,'vbs,vba'!$G:$H,2,FALSE),"")</f>
        <v/>
      </c>
      <c r="C520" t="str">
        <f ca="1">IFERROR(VLOOKUP($A520,python!$H:$I,2,FALSE),"")</f>
        <v>検索実行(obj) コンパイルあり時</v>
      </c>
      <c r="D520" t="str">
        <f ca="1">IFERROR(VLOOKUP($A520,bat!$F:$G,2,FALSE),"")</f>
        <v/>
      </c>
      <c r="E520" t="str">
        <f t="shared" ca="1" si="68"/>
        <v>検索実行(obj) コンパイルあり時</v>
      </c>
      <c r="F520">
        <f ca="1">IF($E520="","",COUNTIF($E$3:$E520,$E520))</f>
        <v>1</v>
      </c>
      <c r="G520">
        <f ca="1">IF(OR(F520&gt;1,F520=""),"",COUNTIF($F$3:$F520,1))</f>
        <v>428</v>
      </c>
      <c r="H520" t="str">
        <f t="shared" ca="1" si="69"/>
        <v>検索実行(obj) コンパイルあり時</v>
      </c>
      <c r="J520">
        <f t="shared" si="71"/>
        <v>517</v>
      </c>
      <c r="K520" t="str">
        <f t="shared" ca="1" si="65"/>
        <v/>
      </c>
      <c r="L520" s="36" t="str">
        <f t="shared" ca="1" si="64"/>
        <v/>
      </c>
      <c r="M520" s="36" t="str">
        <f t="shared" ca="1" si="66"/>
        <v/>
      </c>
      <c r="N520" s="36" t="str">
        <f t="shared" ca="1" si="67"/>
        <v/>
      </c>
    </row>
    <row r="521" spans="1:14">
      <c r="A521">
        <f t="shared" si="70"/>
        <v>518</v>
      </c>
      <c r="B521" t="str">
        <f ca="1">IFERROR(VLOOKUP($A521,'vbs,vba'!$G:$H,2,FALSE),"")</f>
        <v/>
      </c>
      <c r="C521" t="str">
        <f ca="1">IFERROR(VLOOKUP($A521,python!$H:$I,2,FALSE),"")</f>
        <v>検索実行(obj) コンパイルなし時</v>
      </c>
      <c r="D521" t="str">
        <f ca="1">IFERROR(VLOOKUP($A521,bat!$F:$G,2,FALSE),"")</f>
        <v/>
      </c>
      <c r="E521" t="str">
        <f t="shared" ca="1" si="68"/>
        <v>検索実行(obj) コンパイルなし時</v>
      </c>
      <c r="F521">
        <f ca="1">IF($E521="","",COUNTIF($E$3:$E521,$E521))</f>
        <v>1</v>
      </c>
      <c r="G521">
        <f ca="1">IF(OR(F521&gt;1,F521=""),"",COUNTIF($F$3:$F521,1))</f>
        <v>429</v>
      </c>
      <c r="H521" t="str">
        <f t="shared" ca="1" si="69"/>
        <v>検索実行(obj) コンパイルなし時</v>
      </c>
      <c r="J521">
        <f t="shared" si="71"/>
        <v>518</v>
      </c>
      <c r="K521" t="str">
        <f t="shared" ca="1" si="65"/>
        <v/>
      </c>
      <c r="L521" s="36" t="str">
        <f t="shared" ca="1" si="64"/>
        <v/>
      </c>
      <c r="M521" s="36" t="str">
        <f t="shared" ca="1" si="66"/>
        <v/>
      </c>
      <c r="N521" s="36" t="str">
        <f t="shared" ca="1" si="67"/>
        <v/>
      </c>
    </row>
    <row r="522" spans="1:14">
      <c r="A522">
        <f t="shared" si="70"/>
        <v>519</v>
      </c>
      <c r="B522" t="str">
        <f ca="1">IFERROR(VLOOKUP($A522,'vbs,vba'!$G:$H,2,FALSE),"")</f>
        <v/>
      </c>
      <c r="C522" t="str">
        <f ca="1">IFERROR(VLOOKUP($A522,python!$H:$I,2,FALSE),"")</f>
        <v>検索結果(obj) マッチ有無判定</v>
      </c>
      <c r="D522" t="str">
        <f ca="1">IFERROR(VLOOKUP($A522,bat!$F:$G,2,FALSE),"")</f>
        <v/>
      </c>
      <c r="E522" t="str">
        <f t="shared" ca="1" si="68"/>
        <v>検索結果(obj) マッチ有無判定</v>
      </c>
      <c r="F522">
        <f ca="1">IF($E522="","",COUNTIF($E$3:$E522,$E522))</f>
        <v>1</v>
      </c>
      <c r="G522">
        <f ca="1">IF(OR(F522&gt;1,F522=""),"",COUNTIF($F$3:$F522,1))</f>
        <v>430</v>
      </c>
      <c r="H522" t="str">
        <f t="shared" ca="1" si="69"/>
        <v>検索結果(obj) マッチ有無判定</v>
      </c>
      <c r="J522">
        <f t="shared" si="71"/>
        <v>519</v>
      </c>
      <c r="K522" t="str">
        <f t="shared" ca="1" si="65"/>
        <v/>
      </c>
      <c r="L522" s="36" t="str">
        <f t="shared" ca="1" si="64"/>
        <v/>
      </c>
      <c r="M522" s="36" t="str">
        <f t="shared" ca="1" si="66"/>
        <v/>
      </c>
      <c r="N522" s="36" t="str">
        <f t="shared" ca="1" si="67"/>
        <v/>
      </c>
    </row>
    <row r="523" spans="1:14">
      <c r="A523">
        <f t="shared" si="70"/>
        <v>520</v>
      </c>
      <c r="B523" t="str">
        <f ca="1">IFERROR(VLOOKUP($A523,'vbs,vba'!$G:$H,2,FALSE),"")</f>
        <v/>
      </c>
      <c r="C523" t="str">
        <f ca="1">IFERROR(VLOOKUP($A523,python!$H:$I,2,FALSE),"")</f>
        <v>検索結果(obj) マッチ数取得</v>
      </c>
      <c r="D523" t="str">
        <f ca="1">IFERROR(VLOOKUP($A523,bat!$F:$G,2,FALSE),"")</f>
        <v/>
      </c>
      <c r="E523" t="str">
        <f t="shared" ca="1" si="68"/>
        <v>検索結果(obj) マッチ数取得</v>
      </c>
      <c r="F523">
        <f ca="1">IF($E523="","",COUNTIF($E$3:$E523,$E523))</f>
        <v>1</v>
      </c>
      <c r="G523">
        <f ca="1">IF(OR(F523&gt;1,F523=""),"",COUNTIF($F$3:$F523,1))</f>
        <v>431</v>
      </c>
      <c r="H523" t="str">
        <f t="shared" ca="1" si="69"/>
        <v>検索結果(obj) マッチ数取得</v>
      </c>
      <c r="J523">
        <f t="shared" si="71"/>
        <v>520</v>
      </c>
      <c r="K523" t="str">
        <f t="shared" ca="1" si="65"/>
        <v/>
      </c>
      <c r="L523" s="36" t="str">
        <f t="shared" ca="1" si="64"/>
        <v/>
      </c>
      <c r="M523" s="36" t="str">
        <f t="shared" ca="1" si="66"/>
        <v/>
      </c>
      <c r="N523" s="36" t="str">
        <f t="shared" ca="1" si="67"/>
        <v/>
      </c>
    </row>
    <row r="524" spans="1:14">
      <c r="A524">
        <f t="shared" si="70"/>
        <v>521</v>
      </c>
      <c r="B524" t="str">
        <f ca="1">IFERROR(VLOOKUP($A524,'vbs,vba'!$G:$H,2,FALSE),"")</f>
        <v/>
      </c>
      <c r="C524" t="str">
        <f ca="1">IFERROR(VLOOKUP($A524,python!$H:$I,2,FALSE),"")</f>
        <v>検索結果(obj) サブマッチ数取得</v>
      </c>
      <c r="D524" t="str">
        <f ca="1">IFERROR(VLOOKUP($A524,bat!$F:$G,2,FALSE),"")</f>
        <v/>
      </c>
      <c r="E524" t="str">
        <f t="shared" ca="1" si="68"/>
        <v>検索結果(obj) サブマッチ数取得</v>
      </c>
      <c r="F524">
        <f ca="1">IF($E524="","",COUNTIF($E$3:$E524,$E524))</f>
        <v>1</v>
      </c>
      <c r="G524">
        <f ca="1">IF(OR(F524&gt;1,F524=""),"",COUNTIF($F$3:$F524,1))</f>
        <v>432</v>
      </c>
      <c r="H524" t="str">
        <f t="shared" ca="1" si="69"/>
        <v>検索結果(obj) サブマッチ数取得</v>
      </c>
      <c r="J524">
        <f t="shared" si="71"/>
        <v>521</v>
      </c>
      <c r="K524" t="str">
        <f t="shared" ca="1" si="65"/>
        <v/>
      </c>
      <c r="L524" s="36" t="str">
        <f t="shared" ca="1" si="64"/>
        <v/>
      </c>
      <c r="M524" s="36" t="str">
        <f t="shared" ca="1" si="66"/>
        <v/>
      </c>
      <c r="N524" s="36" t="str">
        <f t="shared" ca="1" si="67"/>
        <v/>
      </c>
    </row>
    <row r="525" spans="1:14">
      <c r="A525">
        <f t="shared" si="70"/>
        <v>522</v>
      </c>
      <c r="B525" t="str">
        <f ca="1">IFERROR(VLOOKUP($A525,'vbs,vba'!$G:$H,2,FALSE),"")</f>
        <v/>
      </c>
      <c r="C525" t="str">
        <f ca="1">IFERROR(VLOOKUP($A525,python!$H:$I,2,FALSE),"")</f>
        <v>検索結果(obj) マッチ文字列取得</v>
      </c>
      <c r="D525" t="str">
        <f ca="1">IFERROR(VLOOKUP($A525,bat!$F:$G,2,FALSE),"")</f>
        <v/>
      </c>
      <c r="E525" t="str">
        <f t="shared" ca="1" si="68"/>
        <v>検索結果(obj) マッチ文字列取得</v>
      </c>
      <c r="F525">
        <f ca="1">IF($E525="","",COUNTIF($E$3:$E525,$E525))</f>
        <v>1</v>
      </c>
      <c r="G525">
        <f ca="1">IF(OR(F525&gt;1,F525=""),"",COUNTIF($F$3:$F525,1))</f>
        <v>433</v>
      </c>
      <c r="H525" t="str">
        <f t="shared" ca="1" si="69"/>
        <v>検索結果(obj) マッチ文字列取得</v>
      </c>
      <c r="J525">
        <f t="shared" si="71"/>
        <v>522</v>
      </c>
      <c r="K525" t="str">
        <f t="shared" ca="1" si="65"/>
        <v/>
      </c>
      <c r="L525" s="36" t="str">
        <f t="shared" ca="1" si="64"/>
        <v/>
      </c>
      <c r="M525" s="36" t="str">
        <f t="shared" ca="1" si="66"/>
        <v/>
      </c>
      <c r="N525" s="36"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2</v>
      </c>
      <c r="G526" t="str">
        <f ca="1">IF(OR(F526&gt;1,F526=""),"",COUNTIF($F$3:$F526,1))</f>
        <v/>
      </c>
      <c r="H526" t="str">
        <f t="shared" ca="1" si="69"/>
        <v>検索結果(obj) マッチ文字列取得</v>
      </c>
      <c r="J526">
        <f t="shared" si="71"/>
        <v>523</v>
      </c>
      <c r="K526" t="str">
        <f t="shared" ca="1" si="65"/>
        <v/>
      </c>
      <c r="L526" s="36" t="str">
        <f t="shared" ca="1" si="64"/>
        <v/>
      </c>
      <c r="M526" s="36" t="str">
        <f t="shared" ca="1" si="66"/>
        <v/>
      </c>
      <c r="N526" s="36" t="str">
        <f t="shared" ca="1" si="67"/>
        <v/>
      </c>
    </row>
    <row r="527" spans="1:14">
      <c r="A527">
        <f t="shared" si="70"/>
        <v>524</v>
      </c>
      <c r="B527" t="str">
        <f ca="1">IFERROR(VLOOKUP($A527,'vbs,vba'!$G:$H,2,FALSE),"")</f>
        <v/>
      </c>
      <c r="C527" t="str">
        <f ca="1">IFERROR(VLOOKUP($A527,python!$H:$I,2,FALSE),"")</f>
        <v>検索結果(obj) サブマッチ文字列取得</v>
      </c>
      <c r="D527" t="str">
        <f ca="1">IFERROR(VLOOKUP($A527,bat!$F:$G,2,FALSE),"")</f>
        <v/>
      </c>
      <c r="E527" t="str">
        <f t="shared" ca="1" si="68"/>
        <v>検索結果(obj) サブマッチ文字列取得</v>
      </c>
      <c r="F527">
        <f ca="1">IF($E527="","",COUNTIF($E$3:$E527,$E527))</f>
        <v>1</v>
      </c>
      <c r="G527">
        <f ca="1">IF(OR(F527&gt;1,F527=""),"",COUNTIF($F$3:$F527,1))</f>
        <v>434</v>
      </c>
      <c r="H527" t="str">
        <f t="shared" ca="1" si="69"/>
        <v>検索結果(obj) サブマッチ文字列取得</v>
      </c>
      <c r="J527">
        <f t="shared" si="71"/>
        <v>524</v>
      </c>
      <c r="K527" t="str">
        <f t="shared" ca="1" si="65"/>
        <v/>
      </c>
      <c r="L527" s="36" t="str">
        <f t="shared" ca="1" si="64"/>
        <v/>
      </c>
      <c r="M527" s="36" t="str">
        <f t="shared" ca="1" si="66"/>
        <v/>
      </c>
      <c r="N527" s="36" t="str">
        <f t="shared" ca="1" si="67"/>
        <v/>
      </c>
    </row>
    <row r="528" spans="1:14">
      <c r="A528">
        <f t="shared" si="70"/>
        <v>525</v>
      </c>
      <c r="B528" t="str">
        <f ca="1">IFERROR(VLOOKUP($A528,'vbs,vba'!$G:$H,2,FALSE),"")</f>
        <v/>
      </c>
      <c r="C528" t="str">
        <f ca="1">IFERROR(VLOOKUP($A528,python!$H:$I,2,FALSE),"")</f>
        <v>検索結果(obj) マッチ開始位置取得</v>
      </c>
      <c r="D528" t="str">
        <f ca="1">IFERROR(VLOOKUP($A528,bat!$F:$G,2,FALSE),"")</f>
        <v/>
      </c>
      <c r="E528" t="str">
        <f t="shared" ca="1" si="68"/>
        <v>検索結果(obj) マッチ開始位置取得</v>
      </c>
      <c r="F528">
        <f ca="1">IF($E528="","",COUNTIF($E$3:$E528,$E528))</f>
        <v>1</v>
      </c>
      <c r="G528">
        <f ca="1">IF(OR(F528&gt;1,F528=""),"",COUNTIF($F$3:$F528,1))</f>
        <v>435</v>
      </c>
      <c r="H528" t="str">
        <f t="shared" ca="1" si="69"/>
        <v>検索結果(obj) マッチ開始位置取得</v>
      </c>
      <c r="J528">
        <f t="shared" si="71"/>
        <v>525</v>
      </c>
      <c r="K528" t="str">
        <f t="shared" ca="1" si="65"/>
        <v/>
      </c>
      <c r="L528" s="36" t="str">
        <f t="shared" ca="1" si="64"/>
        <v/>
      </c>
      <c r="M528" s="36" t="str">
        <f t="shared" ca="1" si="66"/>
        <v/>
      </c>
      <c r="N528" s="36" t="str">
        <f t="shared" ca="1" si="67"/>
        <v/>
      </c>
    </row>
    <row r="529" spans="1:14">
      <c r="A529">
        <f t="shared" si="70"/>
        <v>526</v>
      </c>
      <c r="B529" t="str">
        <f ca="1">IFERROR(VLOOKUP($A529,'vbs,vba'!$G:$H,2,FALSE),"")</f>
        <v/>
      </c>
      <c r="C529" t="str">
        <f ca="1">IFERROR(VLOOKUP($A529,python!$H:$I,2,FALSE),"")</f>
        <v>検索結果(obj) マッチ終了位置取得</v>
      </c>
      <c r="D529" t="str">
        <f ca="1">IFERROR(VLOOKUP($A529,bat!$F:$G,2,FALSE),"")</f>
        <v/>
      </c>
      <c r="E529" t="str">
        <f t="shared" ca="1" si="68"/>
        <v>検索結果(obj) マッチ終了位置取得</v>
      </c>
      <c r="F529">
        <f ca="1">IF($E529="","",COUNTIF($E$3:$E529,$E529))</f>
        <v>1</v>
      </c>
      <c r="G529">
        <f ca="1">IF(OR(F529&gt;1,F529=""),"",COUNTIF($F$3:$F529,1))</f>
        <v>436</v>
      </c>
      <c r="H529" t="str">
        <f t="shared" ca="1" si="69"/>
        <v>検索結果(obj) マッチ終了位置取得</v>
      </c>
      <c r="J529">
        <f t="shared" si="71"/>
        <v>526</v>
      </c>
      <c r="K529" t="str">
        <f t="shared" ca="1" si="65"/>
        <v/>
      </c>
      <c r="L529" s="36" t="str">
        <f t="shared" ca="1" si="64"/>
        <v/>
      </c>
      <c r="M529" s="36" t="str">
        <f t="shared" ca="1" si="66"/>
        <v/>
      </c>
      <c r="N529" s="36" t="str">
        <f t="shared" ca="1" si="67"/>
        <v/>
      </c>
    </row>
    <row r="530" spans="1:14">
      <c r="A530">
        <f t="shared" si="70"/>
        <v>527</v>
      </c>
      <c r="B530" t="str">
        <f ca="1">IFERROR(VLOOKUP($A530,'vbs,vba'!$G:$H,2,FALSE),"")</f>
        <v/>
      </c>
      <c r="C530" t="str">
        <f ca="1">IFERROR(VLOOKUP($A530,python!$H:$I,2,FALSE),"")</f>
        <v>置換実行</v>
      </c>
      <c r="D530" t="str">
        <f ca="1">IFERROR(VLOOKUP($A530,bat!$F:$G,2,FALSE),"")</f>
        <v/>
      </c>
      <c r="E530" t="str">
        <f t="shared" ca="1" si="68"/>
        <v>置換実行</v>
      </c>
      <c r="F530">
        <f ca="1">IF($E530="","",COUNTIF($E$3:$E530,$E530))</f>
        <v>2</v>
      </c>
      <c r="G530" t="str">
        <f ca="1">IF(OR(F530&gt;1,F530=""),"",COUNTIF($F$3:$F530,1))</f>
        <v/>
      </c>
      <c r="H530" t="str">
        <f t="shared" ca="1" si="69"/>
        <v>置換実行</v>
      </c>
      <c r="J530">
        <f t="shared" si="71"/>
        <v>527</v>
      </c>
      <c r="K530" t="str">
        <f t="shared" ca="1" si="65"/>
        <v/>
      </c>
      <c r="L530" s="36" t="str">
        <f t="shared" ca="1" si="64"/>
        <v/>
      </c>
      <c r="M530" s="36" t="str">
        <f t="shared" ca="1" si="66"/>
        <v/>
      </c>
      <c r="N530" s="36" t="str">
        <f t="shared" ca="1" si="67"/>
        <v/>
      </c>
    </row>
    <row r="531" spans="1:14">
      <c r="A531">
        <f t="shared" si="70"/>
        <v>528</v>
      </c>
      <c r="B531" t="str">
        <f ca="1">IFERROR(VLOOKUP($A531,'vbs,vba'!$G:$H,2,FALSE),"")</f>
        <v/>
      </c>
      <c r="C531" t="str">
        <f ca="1">IFERROR(VLOOKUP($A531,python!$H:$I,2,FALSE),"")</f>
        <v>コマンド実行</v>
      </c>
      <c r="D531" t="str">
        <f ca="1">IFERROR(VLOOKUP($A531,bat!$F:$G,2,FALSE),"")</f>
        <v/>
      </c>
      <c r="E531" t="str">
        <f t="shared" ca="1" si="68"/>
        <v>コマンド実行</v>
      </c>
      <c r="F531">
        <f ca="1">IF($E531="","",COUNTIF($E$3:$E531,$E531))</f>
        <v>2</v>
      </c>
      <c r="G531" t="str">
        <f ca="1">IF(OR(F531&gt;1,F531=""),"",COUNTIF($F$3:$F531,1))</f>
        <v/>
      </c>
      <c r="H531" t="str">
        <f t="shared" ca="1" si="69"/>
        <v>コマンド実行</v>
      </c>
      <c r="J531">
        <f t="shared" si="71"/>
        <v>528</v>
      </c>
      <c r="K531" t="str">
        <f t="shared" ca="1" si="65"/>
        <v/>
      </c>
      <c r="L531" s="36" t="str">
        <f t="shared" ca="1" si="64"/>
        <v/>
      </c>
      <c r="M531" s="36" t="str">
        <f t="shared" ca="1" si="66"/>
        <v/>
      </c>
      <c r="N531" s="36" t="str">
        <f t="shared" ca="1" si="67"/>
        <v/>
      </c>
    </row>
    <row r="532" spans="1:14">
      <c r="A532">
        <f t="shared" si="70"/>
        <v>529</v>
      </c>
      <c r="B532" t="str">
        <f ca="1">IFERROR(VLOOKUP($A532,'vbs,vba'!$G:$H,2,FALSE),"")</f>
        <v/>
      </c>
      <c r="C532" t="str">
        <f ca="1">IFERROR(VLOOKUP($A532,python!$H:$I,2,FALSE),"")</f>
        <v>レジストリ読込</v>
      </c>
      <c r="D532" t="str">
        <f ca="1">IFERROR(VLOOKUP($A532,bat!$F:$G,2,FALSE),"")</f>
        <v/>
      </c>
      <c r="E532" t="str">
        <f t="shared" ca="1" si="68"/>
        <v>レジストリ読込</v>
      </c>
      <c r="F532">
        <f ca="1">IF($E532="","",COUNTIF($E$3:$E532,$E532))</f>
        <v>2</v>
      </c>
      <c r="G532" t="str">
        <f ca="1">IF(OR(F532&gt;1,F532=""),"",COUNTIF($F$3:$F532,1))</f>
        <v/>
      </c>
      <c r="H532" t="str">
        <f t="shared" ca="1" si="69"/>
        <v>レジストリ読込</v>
      </c>
      <c r="J532">
        <f t="shared" si="71"/>
        <v>529</v>
      </c>
      <c r="K532" t="str">
        <f t="shared" ca="1" si="65"/>
        <v/>
      </c>
      <c r="L532" s="36" t="str">
        <f t="shared" ca="1" si="64"/>
        <v/>
      </c>
      <c r="M532" s="36" t="str">
        <f t="shared" ca="1" si="66"/>
        <v/>
      </c>
      <c r="N532" s="36" t="str">
        <f t="shared" ca="1" si="67"/>
        <v/>
      </c>
    </row>
    <row r="533" spans="1:14">
      <c r="A533">
        <f t="shared" si="70"/>
        <v>530</v>
      </c>
      <c r="B533" t="str">
        <f ca="1">IFERROR(VLOOKUP($A533,'vbs,vba'!$G:$H,2,FALSE),"")</f>
        <v/>
      </c>
      <c r="C533" t="str">
        <f ca="1">IFERROR(VLOOKUP($A533,python!$H:$I,2,FALSE),"")</f>
        <v>レジストリ書込</v>
      </c>
      <c r="D533" t="str">
        <f ca="1">IFERROR(VLOOKUP($A533,bat!$F:$G,2,FALSE),"")</f>
        <v/>
      </c>
      <c r="E533" t="str">
        <f t="shared" ca="1" si="68"/>
        <v>レジストリ書込</v>
      </c>
      <c r="F533">
        <f ca="1">IF($E533="","",COUNTIF($E$3:$E533,$E533))</f>
        <v>2</v>
      </c>
      <c r="G533" t="str">
        <f ca="1">IF(OR(F533&gt;1,F533=""),"",COUNTIF($F$3:$F533,1))</f>
        <v/>
      </c>
      <c r="H533" t="str">
        <f t="shared" ca="1" si="69"/>
        <v>レジストリ書込</v>
      </c>
      <c r="J533">
        <f t="shared" si="71"/>
        <v>530</v>
      </c>
      <c r="K533" t="str">
        <f t="shared" ca="1" si="65"/>
        <v/>
      </c>
      <c r="L533" s="36" t="str">
        <f t="shared" ca="1" si="64"/>
        <v/>
      </c>
      <c r="M533" s="36" t="str">
        <f t="shared" ca="1" si="66"/>
        <v/>
      </c>
      <c r="N533" s="36" t="str">
        <f t="shared" ca="1" si="67"/>
        <v/>
      </c>
    </row>
    <row r="534" spans="1:14">
      <c r="A534">
        <f t="shared" si="70"/>
        <v>531</v>
      </c>
      <c r="B534" t="str">
        <f ca="1">IFERROR(VLOOKUP($A534,'vbs,vba'!$G:$H,2,FALSE),"")</f>
        <v/>
      </c>
      <c r="C534" t="str">
        <f ca="1">IFERROR(VLOOKUP($A534,python!$H:$I,2,FALSE),"")</f>
        <v>環境変数 値更新</v>
      </c>
      <c r="D534" t="str">
        <f ca="1">IFERROR(VLOOKUP($A534,bat!$F:$G,2,FALSE),"")</f>
        <v/>
      </c>
      <c r="E534" t="str">
        <f t="shared" ca="1" si="68"/>
        <v>環境変数 値更新</v>
      </c>
      <c r="F534">
        <f ca="1">IF($E534="","",COUNTIF($E$3:$E534,$E534))</f>
        <v>1</v>
      </c>
      <c r="G534">
        <f ca="1">IF(OR(F534&gt;1,F534=""),"",COUNTIF($F$3:$F534,1))</f>
        <v>437</v>
      </c>
      <c r="H534" t="str">
        <f t="shared" ca="1" si="69"/>
        <v>環境変数 値更新</v>
      </c>
      <c r="J534">
        <f t="shared" si="71"/>
        <v>531</v>
      </c>
      <c r="K534" t="str">
        <f t="shared" ca="1" si="65"/>
        <v/>
      </c>
      <c r="L534" s="36" t="str">
        <f t="shared" ca="1" si="64"/>
        <v/>
      </c>
      <c r="M534" s="36" t="str">
        <f t="shared" ca="1" si="66"/>
        <v/>
      </c>
      <c r="N534" s="36" t="str">
        <f t="shared" ca="1" si="67"/>
        <v/>
      </c>
    </row>
    <row r="535" spans="1:14">
      <c r="A535">
        <f t="shared" si="70"/>
        <v>532</v>
      </c>
      <c r="B535" t="str">
        <f ca="1">IFERROR(VLOOKUP($A535,'vbs,vba'!$G:$H,2,FALSE),"")</f>
        <v/>
      </c>
      <c r="C535" t="str">
        <f ca="1">IFERROR(VLOOKUP($A535,python!$H:$I,2,FALSE),"")</f>
        <v>環境変数 値取得</v>
      </c>
      <c r="D535" t="str">
        <f ca="1">IFERROR(VLOOKUP($A535,bat!$F:$G,2,FALSE),"")</f>
        <v/>
      </c>
      <c r="E535" t="str">
        <f t="shared" ca="1" si="68"/>
        <v>環境変数 値取得</v>
      </c>
      <c r="F535">
        <f ca="1">IF($E535="","",COUNTIF($E$3:$E535,$E535))</f>
        <v>1</v>
      </c>
      <c r="G535">
        <f ca="1">IF(OR(F535&gt;1,F535=""),"",COUNTIF($F$3:$F535,1))</f>
        <v>438</v>
      </c>
      <c r="H535" t="str">
        <f t="shared" ca="1" si="69"/>
        <v>環境変数 値取得</v>
      </c>
      <c r="J535">
        <f t="shared" si="71"/>
        <v>532</v>
      </c>
      <c r="K535" t="str">
        <f t="shared" ca="1" si="65"/>
        <v/>
      </c>
      <c r="L535" s="36" t="str">
        <f t="shared" ca="1" si="64"/>
        <v/>
      </c>
      <c r="M535" s="36" t="str">
        <f t="shared" ca="1" si="66"/>
        <v/>
      </c>
      <c r="N535" s="36" t="str">
        <f t="shared" ca="1" si="67"/>
        <v/>
      </c>
    </row>
    <row r="536" spans="1:14">
      <c r="A536">
        <f t="shared" si="70"/>
        <v>533</v>
      </c>
      <c r="B536" t="str">
        <f ca="1">IFERROR(VLOOKUP($A536,'vbs,vba'!$G:$H,2,FALSE),"")</f>
        <v/>
      </c>
      <c r="C536" t="str">
        <f ca="1">IFERROR(VLOOKUP($A536,python!$H:$I,2,FALSE),"")</f>
        <v>環境変数 削除</v>
      </c>
      <c r="D536" t="str">
        <f ca="1">IFERROR(VLOOKUP($A536,bat!$F:$G,2,FALSE),"")</f>
        <v/>
      </c>
      <c r="E536" t="str">
        <f t="shared" ca="1" si="68"/>
        <v>環境変数 削除</v>
      </c>
      <c r="F536">
        <f ca="1">IF($E536="","",COUNTIF($E$3:$E536,$E536))</f>
        <v>2</v>
      </c>
      <c r="G536" t="str">
        <f ca="1">IF(OR(F536&gt;1,F536=""),"",COUNTIF($F$3:$F536,1))</f>
        <v/>
      </c>
      <c r="H536" t="str">
        <f t="shared" ca="1" si="69"/>
        <v>環境変数 削除</v>
      </c>
      <c r="J536">
        <f t="shared" si="71"/>
        <v>533</v>
      </c>
      <c r="K536" t="str">
        <f t="shared" ca="1" si="65"/>
        <v/>
      </c>
      <c r="L536" s="36" t="str">
        <f t="shared" ca="1" si="64"/>
        <v/>
      </c>
      <c r="M536" s="36" t="str">
        <f t="shared" ca="1" si="66"/>
        <v/>
      </c>
      <c r="N536" s="36" t="str">
        <f t="shared" ca="1" si="67"/>
        <v/>
      </c>
    </row>
    <row r="537" spans="1:14">
      <c r="A537">
        <f t="shared" si="70"/>
        <v>534</v>
      </c>
      <c r="B537" t="str">
        <f ca="1">IFERROR(VLOOKUP($A537,'vbs,vba'!$G:$H,2,FALSE),"")</f>
        <v/>
      </c>
      <c r="C537" t="str">
        <f ca="1">IFERROR(VLOOKUP($A537,python!$H:$I,2,FALSE),"")</f>
        <v>ショートカット 作成</v>
      </c>
      <c r="D537" t="str">
        <f ca="1">IFERROR(VLOOKUP($A537,bat!$F:$G,2,FALSE),"")</f>
        <v/>
      </c>
      <c r="E537" t="str">
        <f t="shared" ca="1" si="68"/>
        <v>ショートカット 作成</v>
      </c>
      <c r="F537">
        <f ca="1">IF($E537="","",COUNTIF($E$3:$E537,$E537))</f>
        <v>2</v>
      </c>
      <c r="G537" t="str">
        <f ca="1">IF(OR(F537&gt;1,F537=""),"",COUNTIF($F$3:$F537,1))</f>
        <v/>
      </c>
      <c r="H537" t="str">
        <f t="shared" ca="1" si="69"/>
        <v>ショートカット 作成</v>
      </c>
      <c r="J537">
        <f t="shared" si="71"/>
        <v>534</v>
      </c>
      <c r="K537" t="str">
        <f t="shared" ca="1" si="65"/>
        <v/>
      </c>
      <c r="L537" s="36" t="str">
        <f t="shared" ca="1" si="64"/>
        <v/>
      </c>
      <c r="M537" s="36" t="str">
        <f t="shared" ca="1" si="66"/>
        <v/>
      </c>
      <c r="N537" s="36" t="str">
        <f t="shared" ca="1" si="67"/>
        <v/>
      </c>
    </row>
    <row r="538" spans="1:14">
      <c r="A538">
        <f t="shared" si="70"/>
        <v>535</v>
      </c>
      <c r="B538" t="str">
        <f ca="1">IFERROR(VLOOKUP($A538,'vbs,vba'!$G:$H,2,FALSE),"")</f>
        <v/>
      </c>
      <c r="C538" t="str">
        <f ca="1">IFERROR(VLOOKUP($A538,python!$H:$I,2,FALSE),"")</f>
        <v>ショートカット 指示先パス取得</v>
      </c>
      <c r="D538" t="str">
        <f ca="1">IFERROR(VLOOKUP($A538,bat!$F:$G,2,FALSE),"")</f>
        <v/>
      </c>
      <c r="E538" t="str">
        <f t="shared" ca="1" si="68"/>
        <v>ショートカット 指示先パス取得</v>
      </c>
      <c r="F538">
        <f ca="1">IF($E538="","",COUNTIF($E$3:$E538,$E538))</f>
        <v>2</v>
      </c>
      <c r="G538" t="str">
        <f ca="1">IF(OR(F538&gt;1,F538=""),"",COUNTIF($F$3:$F538,1))</f>
        <v/>
      </c>
      <c r="H538" t="str">
        <f t="shared" ca="1" si="69"/>
        <v>ショートカット 指示先パス取得</v>
      </c>
      <c r="J538">
        <f t="shared" si="71"/>
        <v>535</v>
      </c>
      <c r="K538" t="str">
        <f t="shared" ca="1" si="65"/>
        <v/>
      </c>
      <c r="L538" s="36" t="str">
        <f t="shared" ca="1" si="64"/>
        <v/>
      </c>
      <c r="M538" s="36" t="str">
        <f t="shared" ca="1" si="66"/>
        <v/>
      </c>
      <c r="N538" s="36" t="str">
        <f t="shared" ca="1" si="67"/>
        <v/>
      </c>
    </row>
    <row r="539" spans="1:14">
      <c r="A539">
        <f t="shared" si="70"/>
        <v>536</v>
      </c>
      <c r="B539" t="str">
        <f ca="1">IFERROR(VLOOKUP($A539,'vbs,vba'!$G:$H,2,FALSE),"")</f>
        <v/>
      </c>
      <c r="C539" t="str">
        <f ca="1">IFERROR(VLOOKUP($A539,python!$H:$I,2,FALSE),"")</f>
        <v>ショートカット 指示先パス更新</v>
      </c>
      <c r="D539" t="str">
        <f ca="1">IFERROR(VLOOKUP($A539,bat!$F:$G,2,FALSE),"")</f>
        <v/>
      </c>
      <c r="E539" t="str">
        <f t="shared" ca="1" si="68"/>
        <v>ショートカット 指示先パス更新</v>
      </c>
      <c r="F539">
        <f ca="1">IF($E539="","",COUNTIF($E$3:$E539,$E539))</f>
        <v>2</v>
      </c>
      <c r="G539" t="str">
        <f ca="1">IF(OR(F539&gt;1,F539=""),"",COUNTIF($F$3:$F539,1))</f>
        <v/>
      </c>
      <c r="H539" t="str">
        <f t="shared" ca="1" si="69"/>
        <v>ショートカット 指示先パス更新</v>
      </c>
      <c r="J539">
        <f t="shared" si="71"/>
        <v>536</v>
      </c>
      <c r="K539" t="str">
        <f t="shared" ca="1" si="65"/>
        <v/>
      </c>
      <c r="L539" s="36" t="str">
        <f t="shared" ca="1" si="64"/>
        <v/>
      </c>
      <c r="M539" s="36" t="str">
        <f t="shared" ca="1" si="66"/>
        <v/>
      </c>
      <c r="N539" s="36" t="str">
        <f t="shared" ca="1" si="67"/>
        <v/>
      </c>
    </row>
    <row r="540" spans="1:14">
      <c r="A540">
        <f t="shared" si="70"/>
        <v>537</v>
      </c>
      <c r="B540" t="str">
        <f ca="1">IFERROR(VLOOKUP($A540,'vbs,vba'!$G:$H,2,FALSE),"")</f>
        <v/>
      </c>
      <c r="C540" t="str">
        <f ca="1">IFERROR(VLOOKUP($A540,python!$H:$I,2,FALSE),"")</f>
        <v>ショートカット コメント更新</v>
      </c>
      <c r="D540" t="str">
        <f ca="1">IFERROR(VLOOKUP($A540,bat!$F:$G,2,FALSE),"")</f>
        <v/>
      </c>
      <c r="E540" t="str">
        <f t="shared" ca="1" si="68"/>
        <v>ショートカット コメント更新</v>
      </c>
      <c r="F540">
        <f ca="1">IF($E540="","",COUNTIF($E$3:$E540,$E540))</f>
        <v>2</v>
      </c>
      <c r="G540" t="str">
        <f ca="1">IF(OR(F540&gt;1,F540=""),"",COUNTIF($F$3:$F540,1))</f>
        <v/>
      </c>
      <c r="H540" t="str">
        <f t="shared" ca="1" si="69"/>
        <v>ショートカット コメント更新</v>
      </c>
      <c r="J540">
        <f t="shared" si="71"/>
        <v>537</v>
      </c>
      <c r="K540" t="str">
        <f t="shared" ca="1" si="65"/>
        <v/>
      </c>
      <c r="L540" s="36" t="str">
        <f t="shared" ca="1" si="64"/>
        <v/>
      </c>
      <c r="M540" s="36" t="str">
        <f t="shared" ca="1" si="66"/>
        <v/>
      </c>
      <c r="N540" s="36" t="str">
        <f t="shared" ca="1" si="67"/>
        <v/>
      </c>
    </row>
    <row r="541" spans="1:14">
      <c r="A541">
        <f t="shared" si="70"/>
        <v>538</v>
      </c>
      <c r="B541" t="str">
        <f ca="1">IFERROR(VLOOKUP($A541,'vbs,vba'!$G:$H,2,FALSE),"")</f>
        <v/>
      </c>
      <c r="C541" t="str">
        <f ca="1">IFERROR(VLOOKUP($A541,python!$H:$I,2,FALSE),"")</f>
        <v>ショートカット 引数更新</v>
      </c>
      <c r="D541">
        <f ca="1">IFERROR(VLOOKUP($A541,bat!$F:$G,2,FALSE),"")</f>
        <v>0</v>
      </c>
      <c r="E541" t="str">
        <f t="shared" ca="1" si="68"/>
        <v>ショートカット 引数更新0</v>
      </c>
      <c r="F541">
        <f ca="1">IF($E541="","",COUNTIF($E$3:$E541,$E541))</f>
        <v>1</v>
      </c>
      <c r="G541">
        <f ca="1">IF(OR(F541&gt;1,F541=""),"",COUNTIF($F$3:$F541,1))</f>
        <v>439</v>
      </c>
      <c r="H541" t="str">
        <f t="shared" ca="1" si="69"/>
        <v>ショートカット 引数更新0</v>
      </c>
      <c r="J541">
        <f t="shared" si="71"/>
        <v>538</v>
      </c>
      <c r="K541" t="str">
        <f t="shared" ca="1" si="65"/>
        <v/>
      </c>
      <c r="L541" s="36" t="str">
        <f t="shared" ca="1" si="64"/>
        <v/>
      </c>
      <c r="M541" s="36" t="str">
        <f t="shared" ca="1" si="66"/>
        <v/>
      </c>
      <c r="N541" s="36" t="str">
        <f t="shared" ca="1" si="67"/>
        <v/>
      </c>
    </row>
    <row r="542" spans="1:14">
      <c r="A542">
        <f t="shared" si="70"/>
        <v>539</v>
      </c>
      <c r="B542" t="str">
        <f ca="1">IFERROR(VLOOKUP($A542,'vbs,vba'!$G:$H,2,FALSE),"")</f>
        <v/>
      </c>
      <c r="C542" t="str">
        <f ca="1">IFERROR(VLOOKUP($A542,python!$H:$I,2,FALSE),"")</f>
        <v/>
      </c>
      <c r="D542" t="str">
        <f ca="1">IFERROR(VLOOKUP($A542,bat!$F:$G,2,FALSE),"")</f>
        <v>変数定義</v>
      </c>
      <c r="E542" t="str">
        <f t="shared" ca="1" si="68"/>
        <v>変数定義</v>
      </c>
      <c r="F542">
        <f ca="1">IF($E542="","",COUNTIF($E$3:$E542,$E542))</f>
        <v>2</v>
      </c>
      <c r="G542" t="str">
        <f ca="1">IF(OR(F542&gt;1,F542=""),"",COUNTIF($F$3:$F542,1))</f>
        <v/>
      </c>
      <c r="H542" t="str">
        <f t="shared" ca="1" si="69"/>
        <v>変数定義</v>
      </c>
      <c r="J542">
        <f t="shared" si="71"/>
        <v>539</v>
      </c>
      <c r="K542" t="str">
        <f t="shared" ca="1" si="65"/>
        <v/>
      </c>
      <c r="L542" s="36" t="str">
        <f t="shared" ca="1" si="64"/>
        <v/>
      </c>
      <c r="M542" s="36" t="str">
        <f t="shared" ca="1" si="66"/>
        <v/>
      </c>
      <c r="N542" s="36" t="str">
        <f t="shared" ca="1" si="67"/>
        <v/>
      </c>
    </row>
    <row r="543" spans="1:14">
      <c r="A543">
        <f t="shared" si="70"/>
        <v>540</v>
      </c>
      <c r="B543" t="str">
        <f ca="1">IFERROR(VLOOKUP($A543,'vbs,vba'!$G:$H,2,FALSE),"")</f>
        <v/>
      </c>
      <c r="C543" t="str">
        <f ca="1">IFERROR(VLOOKUP($A543,python!$H:$I,2,FALSE),"")</f>
        <v/>
      </c>
      <c r="D543" t="str">
        <f ca="1">IFERROR(VLOOKUP($A543,bat!$F:$G,2,FALSE),"")</f>
        <v>列挙型定義</v>
      </c>
      <c r="E543" t="str">
        <f t="shared" ca="1" si="68"/>
        <v>列挙型定義</v>
      </c>
      <c r="F543">
        <f ca="1">IF($E543="","",COUNTIF($E$3:$E543,$E543))</f>
        <v>2</v>
      </c>
      <c r="G543" t="str">
        <f ca="1">IF(OR(F543&gt;1,F543=""),"",COUNTIF($F$3:$F543,1))</f>
        <v/>
      </c>
      <c r="H543" t="str">
        <f t="shared" ca="1" si="69"/>
        <v>列挙型定義</v>
      </c>
      <c r="J543">
        <f t="shared" si="71"/>
        <v>540</v>
      </c>
      <c r="K543" t="str">
        <f t="shared" ca="1" si="65"/>
        <v/>
      </c>
      <c r="L543" s="36" t="str">
        <f t="shared" ca="1" si="64"/>
        <v/>
      </c>
      <c r="M543" s="36" t="str">
        <f t="shared" ca="1" si="66"/>
        <v/>
      </c>
      <c r="N543" s="36" t="str">
        <f t="shared" ca="1" si="67"/>
        <v/>
      </c>
    </row>
    <row r="544" spans="1:14">
      <c r="A544">
        <f t="shared" si="70"/>
        <v>541</v>
      </c>
      <c r="B544" t="str">
        <f ca="1">IFERROR(VLOOKUP($A544,'vbs,vba'!$G:$H,2,FALSE),"")</f>
        <v/>
      </c>
      <c r="C544" t="str">
        <f ca="1">IFERROR(VLOOKUP($A544,python!$H:$I,2,FALSE),"")</f>
        <v/>
      </c>
      <c r="D544" t="str">
        <f ca="1">IFERROR(VLOOKUP($A544,bat!$F:$G,2,FALSE),"")</f>
        <v>ブロック脱出</v>
      </c>
      <c r="E544" t="str">
        <f t="shared" ca="1" si="68"/>
        <v>ブロック脱出</v>
      </c>
      <c r="F544">
        <f ca="1">IF($E544="","",COUNTIF($E$3:$E544,$E544))</f>
        <v>1</v>
      </c>
      <c r="G544">
        <f ca="1">IF(OR(F544&gt;1,F544=""),"",COUNTIF($F$3:$F544,1))</f>
        <v>440</v>
      </c>
      <c r="H544" t="str">
        <f t="shared" ca="1" si="69"/>
        <v>ブロック脱出</v>
      </c>
      <c r="J544">
        <f t="shared" si="71"/>
        <v>541</v>
      </c>
      <c r="K544" t="str">
        <f t="shared" ca="1" si="65"/>
        <v/>
      </c>
      <c r="L544" s="36" t="str">
        <f t="shared" ca="1" si="64"/>
        <v/>
      </c>
      <c r="M544" s="36" t="str">
        <f t="shared" ca="1" si="66"/>
        <v/>
      </c>
      <c r="N544" s="36" t="str">
        <f t="shared" ca="1" si="67"/>
        <v/>
      </c>
    </row>
    <row r="545" spans="1:14">
      <c r="A545">
        <f t="shared" si="70"/>
        <v>542</v>
      </c>
      <c r="B545" t="str">
        <f ca="1">IFERROR(VLOOKUP($A545,'vbs,vba'!$G:$H,2,FALSE),"")</f>
        <v/>
      </c>
      <c r="C545" t="str">
        <f ca="1">IFERROR(VLOOKUP($A545,python!$H:$I,2,FALSE),"")</f>
        <v/>
      </c>
      <c r="D545" t="str">
        <f ca="1">IFERROR(VLOOKUP($A545,bat!$F:$G,2,FALSE),"")</f>
        <v>ヘルプ</v>
      </c>
      <c r="E545" t="str">
        <f t="shared" ca="1" si="68"/>
        <v>ヘルプ</v>
      </c>
      <c r="F545">
        <f ca="1">IF($E545="","",COUNTIF($E$3:$E545,$E545))</f>
        <v>1</v>
      </c>
      <c r="G545">
        <f ca="1">IF(OR(F545&gt;1,F545=""),"",COUNTIF($F$3:$F545,1))</f>
        <v>441</v>
      </c>
      <c r="H545" t="str">
        <f t="shared" ca="1" si="69"/>
        <v>ヘルプ</v>
      </c>
      <c r="J545">
        <f t="shared" si="71"/>
        <v>542</v>
      </c>
      <c r="K545" t="str">
        <f t="shared" ca="1" si="65"/>
        <v/>
      </c>
      <c r="L545" s="36" t="str">
        <f t="shared" ca="1" si="64"/>
        <v/>
      </c>
      <c r="M545" s="36" t="str">
        <f t="shared" ca="1" si="66"/>
        <v/>
      </c>
      <c r="N545" s="36" t="str">
        <f t="shared" ca="1" si="67"/>
        <v/>
      </c>
    </row>
    <row r="546" spans="1:14">
      <c r="A546">
        <f t="shared" si="70"/>
        <v>543</v>
      </c>
      <c r="B546" t="str">
        <f ca="1">IFERROR(VLOOKUP($A546,'vbs,vba'!$G:$H,2,FALSE),"")</f>
        <v/>
      </c>
      <c r="C546" t="str">
        <f ca="1">IFERROR(VLOOKUP($A546,python!$H:$I,2,FALSE),"")</f>
        <v/>
      </c>
      <c r="D546" t="str">
        <f ca="1">IFERROR(VLOOKUP($A546,bat!$F:$G,2,FALSE),"")</f>
        <v>if</v>
      </c>
      <c r="E546" t="str">
        <f t="shared" ca="1" si="68"/>
        <v>if</v>
      </c>
      <c r="F546">
        <f ca="1">IF($E546="","",COUNTIF($E$3:$E546,$E546))</f>
        <v>1</v>
      </c>
      <c r="G546">
        <f ca="1">IF(OR(F546&gt;1,F546=""),"",COUNTIF($F$3:$F546,1))</f>
        <v>442</v>
      </c>
      <c r="H546" t="str">
        <f t="shared" ca="1" si="69"/>
        <v>if</v>
      </c>
      <c r="J546">
        <f t="shared" si="71"/>
        <v>543</v>
      </c>
      <c r="K546" t="str">
        <f t="shared" ca="1" si="65"/>
        <v/>
      </c>
      <c r="L546" s="36" t="str">
        <f t="shared" ca="1" si="64"/>
        <v/>
      </c>
      <c r="M546" s="36" t="str">
        <f t="shared" ca="1" si="66"/>
        <v/>
      </c>
      <c r="N546" s="36" t="str">
        <f t="shared" ca="1" si="67"/>
        <v/>
      </c>
    </row>
    <row r="547" spans="1:14">
      <c r="A547">
        <f t="shared" si="70"/>
        <v>544</v>
      </c>
      <c r="B547" t="str">
        <f ca="1">IFERROR(VLOOKUP($A547,'vbs,vba'!$G:$H,2,FALSE),"")</f>
        <v/>
      </c>
      <c r="C547" t="str">
        <f ca="1">IFERROR(VLOOKUP($A547,python!$H:$I,2,FALSE),"")</f>
        <v/>
      </c>
      <c r="D547" t="str">
        <f ca="1">IFERROR(VLOOKUP($A547,bat!$F:$G,2,FALSE),"")</f>
        <v>if（否定）</v>
      </c>
      <c r="E547" t="str">
        <f t="shared" ca="1" si="68"/>
        <v>if（否定）</v>
      </c>
      <c r="F547">
        <f ca="1">IF($E547="","",COUNTIF($E$3:$E547,$E547))</f>
        <v>1</v>
      </c>
      <c r="G547">
        <f ca="1">IF(OR(F547&gt;1,F547=""),"",COUNTIF($F$3:$F547,1))</f>
        <v>443</v>
      </c>
      <c r="H547" t="str">
        <f t="shared" ca="1" si="69"/>
        <v>if（否定）</v>
      </c>
      <c r="J547">
        <f t="shared" si="71"/>
        <v>544</v>
      </c>
      <c r="K547" t="str">
        <f t="shared" ca="1" si="65"/>
        <v/>
      </c>
      <c r="L547" s="36" t="str">
        <f t="shared" ca="1" si="64"/>
        <v/>
      </c>
      <c r="M547" s="36" t="str">
        <f t="shared" ca="1" si="66"/>
        <v/>
      </c>
      <c r="N547" s="36" t="str">
        <f t="shared" ca="1" si="67"/>
        <v/>
      </c>
    </row>
    <row r="548" spans="1:14">
      <c r="A548">
        <f t="shared" si="70"/>
        <v>545</v>
      </c>
      <c r="B548" t="str">
        <f ca="1">IFERROR(VLOOKUP($A548,'vbs,vba'!$G:$H,2,FALSE),"")</f>
        <v/>
      </c>
      <c r="C548" t="str">
        <f ca="1">IFERROR(VLOOKUP($A548,python!$H:$I,2,FALSE),"")</f>
        <v/>
      </c>
      <c r="D548" t="str">
        <f ca="1">IFERROR(VLOOKUP($A548,bat!$F:$G,2,FALSE),"")</f>
        <v>for</v>
      </c>
      <c r="E548" t="str">
        <f t="shared" ca="1" si="68"/>
        <v>for</v>
      </c>
      <c r="F548">
        <f ca="1">IF($E548="","",COUNTIF($E$3:$E548,$E548))</f>
        <v>1</v>
      </c>
      <c r="G548">
        <f ca="1">IF(OR(F548&gt;1,F548=""),"",COUNTIF($F$3:$F548,1))</f>
        <v>444</v>
      </c>
      <c r="H548" t="str">
        <f t="shared" ca="1" si="69"/>
        <v>for</v>
      </c>
      <c r="J548">
        <f t="shared" si="71"/>
        <v>545</v>
      </c>
      <c r="K548" t="str">
        <f t="shared" ca="1" si="65"/>
        <v/>
      </c>
      <c r="L548" s="36" t="str">
        <f t="shared" ca="1" si="64"/>
        <v/>
      </c>
      <c r="M548" s="36" t="str">
        <f t="shared" ca="1" si="66"/>
        <v/>
      </c>
      <c r="N548" s="36" t="str">
        <f t="shared" ca="1" si="67"/>
        <v/>
      </c>
    </row>
    <row r="549" spans="1:14">
      <c r="A549">
        <f t="shared" si="70"/>
        <v>546</v>
      </c>
      <c r="B549" t="str">
        <f ca="1">IFERROR(VLOOKUP($A549,'vbs,vba'!$G:$H,2,FALSE),"")</f>
        <v/>
      </c>
      <c r="C549" t="str">
        <f ca="1">IFERROR(VLOOKUP($A549,python!$H:$I,2,FALSE),"")</f>
        <v/>
      </c>
      <c r="D549" t="str">
        <f ca="1">IFERROR(VLOOKUP($A549,bat!$F:$G,2,FALSE),"")</f>
        <v>for(フォルダ内対象)</v>
      </c>
      <c r="E549" t="str">
        <f t="shared" ca="1" si="68"/>
        <v>for(フォルダ内対象)</v>
      </c>
      <c r="F549">
        <f ca="1">IF($E549="","",COUNTIF($E$3:$E549,$E549))</f>
        <v>1</v>
      </c>
      <c r="G549">
        <f ca="1">IF(OR(F549&gt;1,F549=""),"",COUNTIF($F$3:$F549,1))</f>
        <v>445</v>
      </c>
      <c r="H549" t="str">
        <f t="shared" ca="1" si="69"/>
        <v>for(フォルダ内対象)</v>
      </c>
      <c r="J549">
        <f t="shared" si="71"/>
        <v>546</v>
      </c>
      <c r="K549" t="str">
        <f t="shared" ca="1" si="65"/>
        <v/>
      </c>
      <c r="L549" s="36" t="str">
        <f t="shared" ca="1" si="64"/>
        <v/>
      </c>
      <c r="M549" s="36" t="str">
        <f t="shared" ca="1" si="66"/>
        <v/>
      </c>
      <c r="N549" s="36" t="str">
        <f t="shared" ca="1" si="67"/>
        <v/>
      </c>
    </row>
    <row r="550" spans="1:14">
      <c r="A550">
        <f t="shared" si="70"/>
        <v>547</v>
      </c>
      <c r="B550" t="str">
        <f ca="1">IFERROR(VLOOKUP($A550,'vbs,vba'!$G:$H,2,FALSE),"")</f>
        <v/>
      </c>
      <c r="C550" t="str">
        <f ca="1">IFERROR(VLOOKUP($A550,python!$H:$I,2,FALSE),"")</f>
        <v/>
      </c>
      <c r="D550" t="str">
        <f ca="1">IFERROR(VLOOKUP($A550,bat!$F:$G,2,FALSE),"")</f>
        <v>for(フォルダ内のフォルダのみ)</v>
      </c>
      <c r="E550" t="str">
        <f t="shared" ca="1" si="68"/>
        <v>for(フォルダ内のフォルダのみ)</v>
      </c>
      <c r="F550">
        <f ca="1">IF($E550="","",COUNTIF($E$3:$E550,$E550))</f>
        <v>1</v>
      </c>
      <c r="G550">
        <f ca="1">IF(OR(F550&gt;1,F550=""),"",COUNTIF($F$3:$F550,1))</f>
        <v>446</v>
      </c>
      <c r="H550" t="str">
        <f t="shared" ca="1" si="69"/>
        <v>for(フォルダ内のフォルダのみ)</v>
      </c>
      <c r="J550">
        <f t="shared" si="71"/>
        <v>547</v>
      </c>
      <c r="K550" t="str">
        <f t="shared" ca="1" si="65"/>
        <v/>
      </c>
      <c r="L550" s="36" t="str">
        <f t="shared" ca="1" si="64"/>
        <v/>
      </c>
      <c r="M550" s="36" t="str">
        <f t="shared" ca="1" si="66"/>
        <v/>
      </c>
      <c r="N550" s="36" t="str">
        <f t="shared" ca="1" si="67"/>
        <v/>
      </c>
    </row>
    <row r="551" spans="1:14">
      <c r="A551">
        <f t="shared" si="70"/>
        <v>548</v>
      </c>
      <c r="B551" t="str">
        <f ca="1">IFERROR(VLOOKUP($A551,'vbs,vba'!$G:$H,2,FALSE),"")</f>
        <v/>
      </c>
      <c r="C551" t="str">
        <f ca="1">IFERROR(VLOOKUP($A551,python!$H:$I,2,FALSE),"")</f>
        <v/>
      </c>
      <c r="D551" t="str">
        <f ca="1">IFERROR(VLOOKUP($A551,bat!$F:$G,2,FALSE),"")</f>
        <v>for(フォルダ配下の中身全部)</v>
      </c>
      <c r="E551" t="str">
        <f t="shared" ca="1" si="68"/>
        <v>for(フォルダ配下の中身全部)</v>
      </c>
      <c r="F551">
        <f ca="1">IF($E551="","",COUNTIF($E$3:$E551,$E551))</f>
        <v>1</v>
      </c>
      <c r="G551">
        <f ca="1">IF(OR(F551&gt;1,F551=""),"",COUNTIF($F$3:$F551,1))</f>
        <v>447</v>
      </c>
      <c r="H551" t="str">
        <f t="shared" ca="1" si="69"/>
        <v>for(フォルダ配下の中身全部)</v>
      </c>
      <c r="J551">
        <f t="shared" si="71"/>
        <v>548</v>
      </c>
      <c r="K551" t="str">
        <f t="shared" ca="1" si="65"/>
        <v/>
      </c>
      <c r="L551" s="36" t="str">
        <f t="shared" ca="1" si="64"/>
        <v/>
      </c>
      <c r="M551" s="36" t="str">
        <f t="shared" ca="1" si="66"/>
        <v/>
      </c>
      <c r="N551" s="36" t="str">
        <f t="shared" ca="1" si="67"/>
        <v/>
      </c>
    </row>
    <row r="552" spans="1:14">
      <c r="A552">
        <f t="shared" si="70"/>
        <v>549</v>
      </c>
      <c r="B552" t="str">
        <f ca="1">IFERROR(VLOOKUP($A552,'vbs,vba'!$G:$H,2,FALSE),"")</f>
        <v/>
      </c>
      <c r="C552" t="str">
        <f ca="1">IFERROR(VLOOKUP($A552,python!$H:$I,2,FALSE),"")</f>
        <v/>
      </c>
      <c r="D552" t="str">
        <f ca="1">IFERROR(VLOOKUP($A552,bat!$F:$G,2,FALSE),"")</f>
        <v>for(変数に値を代入してコマンドを実行)</v>
      </c>
      <c r="E552" t="str">
        <f t="shared" ca="1" si="68"/>
        <v>for(変数に値を代入してコマンドを実行)</v>
      </c>
      <c r="F552">
        <f ca="1">IF($E552="","",COUNTIF($E$3:$E552,$E552))</f>
        <v>1</v>
      </c>
      <c r="G552">
        <f ca="1">IF(OR(F552&gt;1,F552=""),"",COUNTIF($F$3:$F552,1))</f>
        <v>448</v>
      </c>
      <c r="H552" t="str">
        <f t="shared" ca="1" si="69"/>
        <v>for(変数に値を代入してコマンドを実行)</v>
      </c>
      <c r="J552">
        <f t="shared" si="71"/>
        <v>549</v>
      </c>
      <c r="K552" t="str">
        <f t="shared" ca="1" si="65"/>
        <v/>
      </c>
      <c r="L552" s="36" t="str">
        <f t="shared" ca="1" si="64"/>
        <v/>
      </c>
      <c r="M552" s="36" t="str">
        <f t="shared" ca="1" si="66"/>
        <v/>
      </c>
      <c r="N552" s="36" t="str">
        <f t="shared" ca="1" si="67"/>
        <v/>
      </c>
    </row>
    <row r="553" spans="1:14">
      <c r="A553">
        <f t="shared" si="70"/>
        <v>550</v>
      </c>
      <c r="B553" t="str">
        <f ca="1">IFERROR(VLOOKUP($A553,'vbs,vba'!$G:$H,2,FALSE),"")</f>
        <v/>
      </c>
      <c r="C553" t="str">
        <f ca="1">IFERROR(VLOOKUP($A553,python!$H:$I,2,FALSE),"")</f>
        <v/>
      </c>
      <c r="D553" t="str">
        <f ca="1">IFERROR(VLOOKUP($A553,bat!$F:$G,2,FALSE),"")</f>
        <v>for(その他)</v>
      </c>
      <c r="E553" t="str">
        <f t="shared" ca="1" si="68"/>
        <v>for(その他)</v>
      </c>
      <c r="F553">
        <f ca="1">IF($E553="","",COUNTIF($E$3:$E553,$E553))</f>
        <v>1</v>
      </c>
      <c r="G553">
        <f ca="1">IF(OR(F553&gt;1,F553=""),"",COUNTIF($F$3:$F553,1))</f>
        <v>449</v>
      </c>
      <c r="H553" t="str">
        <f t="shared" ca="1" si="69"/>
        <v>for(その他)</v>
      </c>
      <c r="J553">
        <f t="shared" si="71"/>
        <v>550</v>
      </c>
      <c r="K553" t="str">
        <f t="shared" ca="1" si="65"/>
        <v/>
      </c>
      <c r="L553" s="36" t="str">
        <f t="shared" ca="1" si="64"/>
        <v/>
      </c>
      <c r="M553" s="36" t="str">
        <f t="shared" ca="1" si="66"/>
        <v/>
      </c>
      <c r="N553" s="36" t="str">
        <f t="shared" ca="1" si="67"/>
        <v/>
      </c>
    </row>
    <row r="554" spans="1:14">
      <c r="A554">
        <f t="shared" si="70"/>
        <v>551</v>
      </c>
      <c r="B554" t="str">
        <f ca="1">IFERROR(VLOOKUP($A554,'vbs,vba'!$G:$H,2,FALSE),"")</f>
        <v/>
      </c>
      <c r="C554" t="str">
        <f ca="1">IFERROR(VLOOKUP($A554,python!$H:$I,2,FALSE),"")</f>
        <v/>
      </c>
      <c r="D554" t="str">
        <f ca="1">IFERROR(VLOOKUP($A554,bat!$F:$G,2,FALSE),"")</f>
        <v>コメント</v>
      </c>
      <c r="E554" t="str">
        <f t="shared" ca="1" si="68"/>
        <v>コメント</v>
      </c>
      <c r="F554">
        <f ca="1">IF($E554="","",COUNTIF($E$3:$E554,$E554))</f>
        <v>2</v>
      </c>
      <c r="G554" t="str">
        <f ca="1">IF(OR(F554&gt;1,F554=""),"",COUNTIF($F$3:$F554,1))</f>
        <v/>
      </c>
      <c r="H554" t="str">
        <f t="shared" ca="1" si="69"/>
        <v>コメント</v>
      </c>
      <c r="J554">
        <f t="shared" si="71"/>
        <v>551</v>
      </c>
      <c r="K554" t="str">
        <f t="shared" ca="1" si="65"/>
        <v/>
      </c>
      <c r="L554" s="36" t="str">
        <f t="shared" ca="1" si="64"/>
        <v/>
      </c>
      <c r="M554" s="36" t="str">
        <f t="shared" ca="1" si="66"/>
        <v/>
      </c>
      <c r="N554" s="36" t="str">
        <f t="shared" ca="1" si="67"/>
        <v/>
      </c>
    </row>
    <row r="555" spans="1:14">
      <c r="A555">
        <f t="shared" si="70"/>
        <v>552</v>
      </c>
      <c r="B555" t="str">
        <f ca="1">IFERROR(VLOOKUP($A555,'vbs,vba'!$G:$H,2,FALSE),"")</f>
        <v/>
      </c>
      <c r="C555" t="str">
        <f ca="1">IFERROR(VLOOKUP($A555,python!$H:$I,2,FALSE),"")</f>
        <v/>
      </c>
      <c r="D555" t="str">
        <f ca="1">IFERROR(VLOOKUP($A555,bat!$F:$G,2,FALSE),"")</f>
        <v>出力</v>
      </c>
      <c r="E555" t="str">
        <f t="shared" ca="1" si="68"/>
        <v>出力</v>
      </c>
      <c r="F555">
        <f ca="1">IF($E555="","",COUNTIF($E$3:$E555,$E555))</f>
        <v>1</v>
      </c>
      <c r="G555">
        <f ca="1">IF(OR(F555&gt;1,F555=""),"",COUNTIF($F$3:$F555,1))</f>
        <v>450</v>
      </c>
      <c r="H555" t="str">
        <f t="shared" ca="1" si="69"/>
        <v>出力</v>
      </c>
      <c r="J555">
        <f t="shared" si="71"/>
        <v>552</v>
      </c>
      <c r="K555" t="str">
        <f t="shared" ca="1" si="65"/>
        <v/>
      </c>
      <c r="L555" s="36" t="str">
        <f t="shared" ca="1" si="64"/>
        <v/>
      </c>
      <c r="M555" s="36" t="str">
        <f t="shared" ca="1" si="66"/>
        <v/>
      </c>
      <c r="N555" s="36" t="str">
        <f t="shared" ca="1" si="67"/>
        <v/>
      </c>
    </row>
    <row r="556" spans="1:14">
      <c r="A556">
        <f t="shared" si="70"/>
        <v>553</v>
      </c>
      <c r="B556" t="str">
        <f ca="1">IFERROR(VLOOKUP($A556,'vbs,vba'!$G:$H,2,FALSE),"")</f>
        <v/>
      </c>
      <c r="C556" t="str">
        <f ca="1">IFERROR(VLOOKUP($A556,python!$H:$I,2,FALSE),"")</f>
        <v/>
      </c>
      <c r="D556" t="str">
        <f ca="1">IFERROR(VLOOKUP($A556,bat!$F:$G,2,FALSE),"")</f>
        <v>出力（改行のみ）</v>
      </c>
      <c r="E556" t="str">
        <f t="shared" ca="1" si="68"/>
        <v>出力（改行のみ）</v>
      </c>
      <c r="F556">
        <f ca="1">IF($E556="","",COUNTIF($E$3:$E556,$E556))</f>
        <v>1</v>
      </c>
      <c r="G556">
        <f ca="1">IF(OR(F556&gt;1,F556=""),"",COUNTIF($F$3:$F556,1))</f>
        <v>451</v>
      </c>
      <c r="H556" t="str">
        <f t="shared" ca="1" si="69"/>
        <v>出力（改行のみ）</v>
      </c>
      <c r="J556">
        <f t="shared" si="71"/>
        <v>553</v>
      </c>
      <c r="K556" t="str">
        <f t="shared" ca="1" si="65"/>
        <v/>
      </c>
      <c r="L556" s="36" t="str">
        <f t="shared" ca="1" si="64"/>
        <v/>
      </c>
      <c r="M556" s="36" t="str">
        <f t="shared" ca="1" si="66"/>
        <v/>
      </c>
      <c r="N556" s="36" t="str">
        <f t="shared" ca="1" si="67"/>
        <v/>
      </c>
    </row>
    <row r="557" spans="1:14">
      <c r="A557">
        <f t="shared" si="70"/>
        <v>554</v>
      </c>
      <c r="B557" t="str">
        <f ca="1">IFERROR(VLOOKUP($A557,'vbs,vba'!$G:$H,2,FALSE),"")</f>
        <v/>
      </c>
      <c r="C557" t="str">
        <f ca="1">IFERROR(VLOOKUP($A557,python!$H:$I,2,FALSE),"")</f>
        <v/>
      </c>
      <c r="D557" t="str">
        <f ca="1">IFERROR(VLOOKUP($A557,bat!$F:$G,2,FALSE),"")</f>
        <v>出力抑制</v>
      </c>
      <c r="E557" t="str">
        <f t="shared" ca="1" si="68"/>
        <v>出力抑制</v>
      </c>
      <c r="F557">
        <f ca="1">IF($E557="","",COUNTIF($E$3:$E557,$E557))</f>
        <v>1</v>
      </c>
      <c r="G557">
        <f ca="1">IF(OR(F557&gt;1,F557=""),"",COUNTIF($F$3:$F557,1))</f>
        <v>452</v>
      </c>
      <c r="H557" t="str">
        <f t="shared" ca="1" si="69"/>
        <v>出力抑制</v>
      </c>
      <c r="J557">
        <f t="shared" si="71"/>
        <v>554</v>
      </c>
      <c r="K557" t="str">
        <f t="shared" ca="1" si="65"/>
        <v/>
      </c>
      <c r="L557" s="36" t="str">
        <f t="shared" ca="1" si="64"/>
        <v/>
      </c>
      <c r="M557" s="36" t="str">
        <f t="shared" ca="1" si="66"/>
        <v/>
      </c>
      <c r="N557" s="36" t="str">
        <f t="shared" ca="1" si="67"/>
        <v/>
      </c>
    </row>
    <row r="558" spans="1:14">
      <c r="A558">
        <f t="shared" si="70"/>
        <v>555</v>
      </c>
      <c r="B558" t="str">
        <f ca="1">IFERROR(VLOOKUP($A558,'vbs,vba'!$G:$H,2,FALSE),"")</f>
        <v/>
      </c>
      <c r="C558" t="str">
        <f ca="1">IFERROR(VLOOKUP($A558,python!$H:$I,2,FALSE),"")</f>
        <v/>
      </c>
      <c r="D558" t="str">
        <f ca="1">IFERROR(VLOOKUP($A558,bat!$F:$G,2,FALSE),"")</f>
        <v>２分後にシャットダウン</v>
      </c>
      <c r="E558" t="str">
        <f t="shared" ca="1" si="68"/>
        <v>２分後にシャットダウン</v>
      </c>
      <c r="F558">
        <f ca="1">IF($E558="","",COUNTIF($E$3:$E558,$E558))</f>
        <v>1</v>
      </c>
      <c r="G558">
        <f ca="1">IF(OR(F558&gt;1,F558=""),"",COUNTIF($F$3:$F558,1))</f>
        <v>453</v>
      </c>
      <c r="H558" t="str">
        <f t="shared" ca="1" si="69"/>
        <v>２分後にシャットダウン</v>
      </c>
      <c r="J558">
        <f t="shared" si="71"/>
        <v>555</v>
      </c>
      <c r="K558" t="str">
        <f t="shared" ca="1" si="65"/>
        <v/>
      </c>
      <c r="L558" s="36" t="str">
        <f t="shared" ca="1" si="64"/>
        <v/>
      </c>
      <c r="M558" s="36" t="str">
        <f t="shared" ca="1" si="66"/>
        <v/>
      </c>
      <c r="N558" s="36" t="str">
        <f t="shared" ca="1" si="67"/>
        <v/>
      </c>
    </row>
    <row r="559" spans="1:14">
      <c r="A559">
        <f t="shared" si="70"/>
        <v>556</v>
      </c>
      <c r="B559" t="str">
        <f ca="1">IFERROR(VLOOKUP($A559,'vbs,vba'!$G:$H,2,FALSE),"")</f>
        <v/>
      </c>
      <c r="C559" t="str">
        <f ca="1">IFERROR(VLOOKUP($A559,python!$H:$I,2,FALSE),"")</f>
        <v/>
      </c>
      <c r="D559" t="str">
        <f ca="1">IFERROR(VLOOKUP($A559,bat!$F:$G,2,FALSE),"")</f>
        <v>２分後に再起動</v>
      </c>
      <c r="E559" t="str">
        <f t="shared" ca="1" si="68"/>
        <v>２分後に再起動</v>
      </c>
      <c r="F559">
        <f ca="1">IF($E559="","",COUNTIF($E$3:$E559,$E559))</f>
        <v>1</v>
      </c>
      <c r="G559">
        <f ca="1">IF(OR(F559&gt;1,F559=""),"",COUNTIF($F$3:$F559,1))</f>
        <v>454</v>
      </c>
      <c r="H559" t="str">
        <f t="shared" ca="1" si="69"/>
        <v>２分後に再起動</v>
      </c>
      <c r="J559">
        <f t="shared" si="71"/>
        <v>556</v>
      </c>
      <c r="K559" t="str">
        <f t="shared" ca="1" si="65"/>
        <v/>
      </c>
      <c r="L559" s="36" t="str">
        <f t="shared" ca="1" si="64"/>
        <v/>
      </c>
      <c r="M559" s="36" t="str">
        <f t="shared" ca="1" si="66"/>
        <v/>
      </c>
      <c r="N559" s="36" t="str">
        <f t="shared" ca="1" si="67"/>
        <v/>
      </c>
    </row>
    <row r="560" spans="1:14">
      <c r="A560">
        <f t="shared" si="70"/>
        <v>557</v>
      </c>
      <c r="B560" t="str">
        <f ca="1">IFERROR(VLOOKUP($A560,'vbs,vba'!$G:$H,2,FALSE),"")</f>
        <v/>
      </c>
      <c r="C560" t="str">
        <f ca="1">IFERROR(VLOOKUP($A560,python!$H:$I,2,FALSE),"")</f>
        <v/>
      </c>
      <c r="D560" t="str">
        <f ca="1">IFERROR(VLOOKUP($A560,bat!$F:$G,2,FALSE),"")</f>
        <v>シャットダウンをキャンセル</v>
      </c>
      <c r="E560" t="str">
        <f t="shared" ca="1" si="68"/>
        <v>シャットダウンをキャンセル</v>
      </c>
      <c r="F560">
        <f ca="1">IF($E560="","",COUNTIF($E$3:$E560,$E560))</f>
        <v>1</v>
      </c>
      <c r="G560">
        <f ca="1">IF(OR(F560&gt;1,F560=""),"",COUNTIF($F$3:$F560,1))</f>
        <v>455</v>
      </c>
      <c r="H560" t="str">
        <f t="shared" ca="1" si="69"/>
        <v>シャットダウンをキャンセル</v>
      </c>
      <c r="J560">
        <f t="shared" si="71"/>
        <v>557</v>
      </c>
      <c r="K560" t="str">
        <f t="shared" ca="1" si="65"/>
        <v/>
      </c>
      <c r="L560" s="36" t="str">
        <f t="shared" ca="1" si="64"/>
        <v/>
      </c>
      <c r="M560" s="36" t="str">
        <f t="shared" ca="1" si="66"/>
        <v/>
      </c>
      <c r="N560" s="36" t="str">
        <f t="shared" ca="1" si="67"/>
        <v/>
      </c>
    </row>
    <row r="561" spans="1:14">
      <c r="A561">
        <f t="shared" si="70"/>
        <v>558</v>
      </c>
      <c r="B561" t="str">
        <f ca="1">IFERROR(VLOOKUP($A561,'vbs,vba'!$G:$H,2,FALSE),"")</f>
        <v/>
      </c>
      <c r="C561" t="str">
        <f ca="1">IFERROR(VLOOKUP($A561,python!$H:$I,2,FALSE),"")</f>
        <v/>
      </c>
      <c r="D561" t="str">
        <f ca="1">IFERROR(VLOOKUP($A561,bat!$F:$G,2,FALSE),"")</f>
        <v>遅延展開変数設定</v>
      </c>
      <c r="E561" t="str">
        <f t="shared" ca="1" si="68"/>
        <v>遅延展開変数設定</v>
      </c>
      <c r="F561">
        <f ca="1">IF($E561="","",COUNTIF($E$3:$E561,$E561))</f>
        <v>1</v>
      </c>
      <c r="G561">
        <f ca="1">IF(OR(F561&gt;1,F561=""),"",COUNTIF($F$3:$F561,1))</f>
        <v>456</v>
      </c>
      <c r="H561" t="str">
        <f t="shared" ca="1" si="69"/>
        <v>遅延展開変数設定</v>
      </c>
      <c r="J561">
        <f t="shared" si="71"/>
        <v>558</v>
      </c>
      <c r="K561" t="str">
        <f t="shared" ca="1" si="65"/>
        <v/>
      </c>
      <c r="L561" s="36" t="str">
        <f t="shared" ca="1" si="64"/>
        <v/>
      </c>
      <c r="M561" s="36" t="str">
        <f t="shared" ca="1" si="66"/>
        <v/>
      </c>
      <c r="N561" s="36" t="str">
        <f t="shared" ca="1" si="67"/>
        <v/>
      </c>
    </row>
    <row r="562" spans="1:14">
      <c r="A562">
        <f t="shared" si="70"/>
        <v>559</v>
      </c>
      <c r="B562" t="str">
        <f ca="1">IFERROR(VLOOKUP($A562,'vbs,vba'!$G:$H,2,FALSE),"")</f>
        <v/>
      </c>
      <c r="C562" t="str">
        <f ca="1">IFERROR(VLOOKUP($A562,python!$H:$I,2,FALSE),"")</f>
        <v/>
      </c>
      <c r="D562" t="str">
        <f ca="1">IFERROR(VLOOKUP($A562,bat!$F:$G,2,FALSE),"")</f>
        <v>プログラム終了</v>
      </c>
      <c r="E562" t="str">
        <f t="shared" ca="1" si="68"/>
        <v>プログラム終了</v>
      </c>
      <c r="F562">
        <f ca="1">IF($E562="","",COUNTIF($E$3:$E562,$E562))</f>
        <v>1</v>
      </c>
      <c r="G562">
        <f ca="1">IF(OR(F562&gt;1,F562=""),"",COUNTIF($F$3:$F562,1))</f>
        <v>457</v>
      </c>
      <c r="H562" t="str">
        <f t="shared" ca="1" si="69"/>
        <v>プログラム終了</v>
      </c>
      <c r="J562">
        <f t="shared" si="71"/>
        <v>559</v>
      </c>
      <c r="K562" t="str">
        <f t="shared" ca="1" si="65"/>
        <v/>
      </c>
      <c r="L562" s="36" t="str">
        <f t="shared" ref="L562:L625" ca="1" si="72">IF($K562="","",IF(COUNTIF(B$3:B$1004,$K562)&gt;0,"○",""))</f>
        <v/>
      </c>
      <c r="M562" s="36" t="str">
        <f t="shared" ca="1" si="66"/>
        <v/>
      </c>
      <c r="N562" s="36" t="str">
        <f t="shared" ca="1" si="67"/>
        <v/>
      </c>
    </row>
    <row r="563" spans="1:14">
      <c r="A563">
        <f t="shared" si="70"/>
        <v>560</v>
      </c>
      <c r="B563" t="str">
        <f ca="1">IFERROR(VLOOKUP($A563,'vbs,vba'!$G:$H,2,FALSE),"")</f>
        <v/>
      </c>
      <c r="C563" t="str">
        <f ca="1">IFERROR(VLOOKUP($A563,python!$H:$I,2,FALSE),"")</f>
        <v/>
      </c>
      <c r="D563" t="str">
        <f ca="1">IFERROR(VLOOKUP($A563,bat!$F:$G,2,FALSE),"")</f>
        <v>環境変数 設定</v>
      </c>
      <c r="E563" t="str">
        <f t="shared" ca="1" si="68"/>
        <v>環境変数 設定</v>
      </c>
      <c r="F563">
        <f ca="1">IF($E563="","",COUNTIF($E$3:$E563,$E563))</f>
        <v>1</v>
      </c>
      <c r="G563">
        <f ca="1">IF(OR(F563&gt;1,F563=""),"",COUNTIF($F$3:$F563,1))</f>
        <v>458</v>
      </c>
      <c r="H563" t="str">
        <f t="shared" ca="1" si="69"/>
        <v>環境変数 設定</v>
      </c>
      <c r="J563">
        <f t="shared" si="71"/>
        <v>560</v>
      </c>
      <c r="K563" t="str">
        <f t="shared" ca="1" si="65"/>
        <v/>
      </c>
      <c r="L563" s="36" t="str">
        <f t="shared" ca="1" si="72"/>
        <v/>
      </c>
      <c r="M563" s="36" t="str">
        <f t="shared" ca="1" si="66"/>
        <v/>
      </c>
      <c r="N563" s="36" t="str">
        <f t="shared" ca="1" si="67"/>
        <v/>
      </c>
    </row>
    <row r="564" spans="1:14">
      <c r="A564">
        <f t="shared" si="70"/>
        <v>561</v>
      </c>
      <c r="B564" t="str">
        <f ca="1">IFERROR(VLOOKUP($A564,'vbs,vba'!$G:$H,2,FALSE),"")</f>
        <v/>
      </c>
      <c r="C564" t="str">
        <f ca="1">IFERROR(VLOOKUP($A564,python!$H:$I,2,FALSE),"")</f>
        <v/>
      </c>
      <c r="D564" t="str">
        <f ca="1">IFERROR(VLOOKUP($A564,bat!$F:$G,2,FALSE),"")</f>
        <v>環境変数 解除</v>
      </c>
      <c r="E564" t="str">
        <f t="shared" ca="1" si="68"/>
        <v>環境変数 解除</v>
      </c>
      <c r="F564">
        <f ca="1">IF($E564="","",COUNTIF($E$3:$E564,$E564))</f>
        <v>1</v>
      </c>
      <c r="G564">
        <f ca="1">IF(OR(F564&gt;1,F564=""),"",COUNTIF($F$3:$F564,1))</f>
        <v>459</v>
      </c>
      <c r="H564" t="str">
        <f t="shared" ca="1" si="69"/>
        <v>環境変数 解除</v>
      </c>
      <c r="J564">
        <f t="shared" si="71"/>
        <v>561</v>
      </c>
      <c r="K564" t="str">
        <f t="shared" ca="1" si="65"/>
        <v/>
      </c>
      <c r="L564" s="36" t="str">
        <f t="shared" ca="1" si="72"/>
        <v/>
      </c>
      <c r="M564" s="36" t="str">
        <f t="shared" ca="1" si="66"/>
        <v/>
      </c>
      <c r="N564" s="36" t="str">
        <f t="shared" ca="1" si="67"/>
        <v/>
      </c>
    </row>
    <row r="565" spans="1:14">
      <c r="A565">
        <f t="shared" si="70"/>
        <v>562</v>
      </c>
      <c r="B565" t="str">
        <f ca="1">IFERROR(VLOOKUP($A565,'vbs,vba'!$G:$H,2,FALSE),"")</f>
        <v/>
      </c>
      <c r="C565" t="str">
        <f ca="1">IFERROR(VLOOKUP($A565,python!$H:$I,2,FALSE),"")</f>
        <v/>
      </c>
      <c r="D565" t="str">
        <f ca="1">IFERROR(VLOOKUP($A565,bat!$F:$G,2,FALSE),"")</f>
        <v>環境変数 存在確認</v>
      </c>
      <c r="E565" t="str">
        <f t="shared" ca="1" si="68"/>
        <v>環境変数 存在確認</v>
      </c>
      <c r="F565">
        <f ca="1">IF($E565="","",COUNTIF($E$3:$E565,$E565))</f>
        <v>1</v>
      </c>
      <c r="G565">
        <f ca="1">IF(OR(F565&gt;1,F565=""),"",COUNTIF($F$3:$F565,1))</f>
        <v>460</v>
      </c>
      <c r="H565" t="str">
        <f t="shared" ca="1" si="69"/>
        <v>環境変数 存在確認</v>
      </c>
      <c r="J565">
        <f t="shared" si="71"/>
        <v>562</v>
      </c>
      <c r="K565" t="str">
        <f t="shared" ca="1" si="65"/>
        <v/>
      </c>
      <c r="L565" s="36" t="str">
        <f t="shared" ca="1" si="72"/>
        <v/>
      </c>
      <c r="M565" s="36" t="str">
        <f t="shared" ca="1" si="66"/>
        <v/>
      </c>
      <c r="N565" s="36" t="str">
        <f t="shared" ca="1" si="67"/>
        <v/>
      </c>
    </row>
    <row r="566" spans="1:14">
      <c r="A566">
        <f t="shared" si="70"/>
        <v>563</v>
      </c>
      <c r="B566" t="str">
        <f ca="1">IFERROR(VLOOKUP($A566,'vbs,vba'!$G:$H,2,FALSE),"")</f>
        <v/>
      </c>
      <c r="C566" t="str">
        <f ca="1">IFERROR(VLOOKUP($A566,python!$H:$I,2,FALSE),"")</f>
        <v/>
      </c>
      <c r="D566" t="str">
        <f ca="1">IFERROR(VLOOKUP($A566,bat!$F:$G,2,FALSE),"")</f>
        <v>Windows 60秒後にシャットダウン</v>
      </c>
      <c r="E566" t="str">
        <f t="shared" ca="1" si="68"/>
        <v>Windows 60秒後にシャットダウン</v>
      </c>
      <c r="F566">
        <f ca="1">IF($E566="","",COUNTIF($E$3:$E566,$E566))</f>
        <v>1</v>
      </c>
      <c r="G566">
        <f ca="1">IF(OR(F566&gt;1,F566=""),"",COUNTIF($F$3:$F566,1))</f>
        <v>461</v>
      </c>
      <c r="H566" t="str">
        <f t="shared" ca="1" si="69"/>
        <v>Windows 60秒後にシャットダウン</v>
      </c>
      <c r="J566">
        <f t="shared" si="71"/>
        <v>563</v>
      </c>
      <c r="K566" t="str">
        <f t="shared" ca="1" si="65"/>
        <v/>
      </c>
      <c r="L566" s="36" t="str">
        <f t="shared" ca="1" si="72"/>
        <v/>
      </c>
      <c r="M566" s="36" t="str">
        <f t="shared" ca="1" si="66"/>
        <v/>
      </c>
      <c r="N566" s="36" t="str">
        <f t="shared" ca="1" si="67"/>
        <v/>
      </c>
    </row>
    <row r="567" spans="1:14">
      <c r="A567">
        <f t="shared" si="70"/>
        <v>564</v>
      </c>
      <c r="B567" t="str">
        <f ca="1">IFERROR(VLOOKUP($A567,'vbs,vba'!$G:$H,2,FALSE),"")</f>
        <v/>
      </c>
      <c r="C567" t="str">
        <f ca="1">IFERROR(VLOOKUP($A567,python!$H:$I,2,FALSE),"")</f>
        <v/>
      </c>
      <c r="D567" t="str">
        <f ca="1">IFERROR(VLOOKUP($A567,bat!$F:$G,2,FALSE),"")</f>
        <v>Windows 60秒後に再起動</v>
      </c>
      <c r="E567" t="str">
        <f t="shared" ca="1" si="68"/>
        <v>Windows 60秒後に再起動</v>
      </c>
      <c r="F567">
        <f ca="1">IF($E567="","",COUNTIF($E$3:$E567,$E567))</f>
        <v>1</v>
      </c>
      <c r="G567">
        <f ca="1">IF(OR(F567&gt;1,F567=""),"",COUNTIF($F$3:$F567,1))</f>
        <v>462</v>
      </c>
      <c r="H567" t="str">
        <f t="shared" ca="1" si="69"/>
        <v>Windows 60秒後に再起動</v>
      </c>
      <c r="J567">
        <f t="shared" si="71"/>
        <v>564</v>
      </c>
      <c r="K567" t="str">
        <f t="shared" ca="1" si="65"/>
        <v/>
      </c>
      <c r="L567" s="36" t="str">
        <f t="shared" ca="1" si="72"/>
        <v/>
      </c>
      <c r="M567" s="36" t="str">
        <f t="shared" ca="1" si="66"/>
        <v/>
      </c>
      <c r="N567" s="36" t="str">
        <f t="shared" ca="1" si="67"/>
        <v/>
      </c>
    </row>
    <row r="568" spans="1:14">
      <c r="A568">
        <f t="shared" si="70"/>
        <v>565</v>
      </c>
      <c r="B568" t="str">
        <f ca="1">IFERROR(VLOOKUP($A568,'vbs,vba'!$G:$H,2,FALSE),"")</f>
        <v/>
      </c>
      <c r="C568" t="str">
        <f ca="1">IFERROR(VLOOKUP($A568,python!$H:$I,2,FALSE),"")</f>
        <v/>
      </c>
      <c r="D568" t="str">
        <f ca="1">IFERROR(VLOOKUP($A568,bat!$F:$G,2,FALSE),"")</f>
        <v>カレントディレクトリ取得</v>
      </c>
      <c r="E568" t="str">
        <f t="shared" ca="1" si="68"/>
        <v>カレントディレクトリ取得</v>
      </c>
      <c r="F568">
        <f ca="1">IF($E568="","",COUNTIF($E$3:$E568,$E568))</f>
        <v>1</v>
      </c>
      <c r="G568">
        <f ca="1">IF(OR(F568&gt;1,F568=""),"",COUNTIF($F$3:$F568,1))</f>
        <v>463</v>
      </c>
      <c r="H568" t="str">
        <f t="shared" ca="1" si="69"/>
        <v>カレントディレクトリ取得</v>
      </c>
      <c r="J568">
        <f t="shared" si="71"/>
        <v>565</v>
      </c>
      <c r="K568" t="str">
        <f t="shared" ca="1" si="65"/>
        <v/>
      </c>
      <c r="L568" s="36" t="str">
        <f t="shared" ca="1" si="72"/>
        <v/>
      </c>
      <c r="M568" s="36" t="str">
        <f t="shared" ca="1" si="66"/>
        <v/>
      </c>
      <c r="N568" s="36" t="str">
        <f t="shared" ca="1" si="67"/>
        <v/>
      </c>
    </row>
    <row r="569" spans="1:14">
      <c r="A569">
        <f t="shared" si="70"/>
        <v>566</v>
      </c>
      <c r="B569" t="str">
        <f ca="1">IFERROR(VLOOKUP($A569,'vbs,vba'!$G:$H,2,FALSE),"")</f>
        <v/>
      </c>
      <c r="C569" t="str">
        <f ca="1">IFERROR(VLOOKUP($A569,python!$H:$I,2,FALSE),"")</f>
        <v/>
      </c>
      <c r="D569" t="str">
        <f ca="1">IFERROR(VLOOKUP($A569,bat!$F:$G,2,FALSE),"")</f>
        <v>カレントディレクトリ取得</v>
      </c>
      <c r="E569" t="str">
        <f t="shared" ca="1" si="68"/>
        <v>カレントディレクトリ取得</v>
      </c>
      <c r="F569">
        <f ca="1">IF($E569="","",COUNTIF($E$3:$E569,$E569))</f>
        <v>2</v>
      </c>
      <c r="G569" t="str">
        <f ca="1">IF(OR(F569&gt;1,F569=""),"",COUNTIF($F$3:$F569,1))</f>
        <v/>
      </c>
      <c r="H569" t="str">
        <f t="shared" ca="1" si="69"/>
        <v>カレントディレクトリ取得</v>
      </c>
      <c r="J569">
        <f t="shared" si="71"/>
        <v>566</v>
      </c>
      <c r="K569" t="str">
        <f t="shared" ca="1" si="65"/>
        <v/>
      </c>
      <c r="L569" s="36" t="str">
        <f t="shared" ca="1" si="72"/>
        <v/>
      </c>
      <c r="M569" s="36" t="str">
        <f t="shared" ca="1" si="66"/>
        <v/>
      </c>
      <c r="N569" s="36" t="str">
        <f t="shared" ca="1" si="67"/>
        <v/>
      </c>
    </row>
    <row r="570" spans="1:14">
      <c r="A570">
        <f t="shared" si="70"/>
        <v>567</v>
      </c>
      <c r="B570" t="str">
        <f ca="1">IFERROR(VLOOKUP($A570,'vbs,vba'!$G:$H,2,FALSE),"")</f>
        <v/>
      </c>
      <c r="C570" t="str">
        <f ca="1">IFERROR(VLOOKUP($A570,python!$H:$I,2,FALSE),"")</f>
        <v/>
      </c>
      <c r="D570" t="str">
        <f ca="1">IFERROR(VLOOKUP($A570,bat!$F:$G,2,FALSE),"")</f>
        <v>変数VARの値全体</v>
      </c>
      <c r="E570" t="str">
        <f t="shared" ca="1" si="68"/>
        <v>変数VARの値全体</v>
      </c>
      <c r="F570">
        <f ca="1">IF($E570="","",COUNTIF($E$3:$E570,$E570))</f>
        <v>1</v>
      </c>
      <c r="G570">
        <f ca="1">IF(OR(F570&gt;1,F570=""),"",COUNTIF($F$3:$F570,1))</f>
        <v>464</v>
      </c>
      <c r="H570" t="str">
        <f t="shared" ca="1" si="69"/>
        <v>変数VARの値全体</v>
      </c>
      <c r="J570">
        <f t="shared" si="71"/>
        <v>567</v>
      </c>
      <c r="K570" t="str">
        <f t="shared" ca="1" si="65"/>
        <v/>
      </c>
      <c r="L570" s="36" t="str">
        <f t="shared" ca="1" si="72"/>
        <v/>
      </c>
      <c r="M570" s="36" t="str">
        <f t="shared" ca="1" si="66"/>
        <v/>
      </c>
      <c r="N570" s="36" t="str">
        <f t="shared" ca="1" si="67"/>
        <v/>
      </c>
    </row>
    <row r="571" spans="1:14">
      <c r="A571">
        <f t="shared" si="70"/>
        <v>568</v>
      </c>
      <c r="B571" t="str">
        <f ca="1">IFERROR(VLOOKUP($A571,'vbs,vba'!$G:$H,2,FALSE),"")</f>
        <v/>
      </c>
      <c r="C571" t="str">
        <f ca="1">IFERROR(VLOOKUP($A571,python!$H:$I,2,FALSE),"")</f>
        <v/>
      </c>
      <c r="D571" t="str">
        <f ca="1">IFERROR(VLOOKUP($A571,bat!$F:$G,2,FALSE),"")</f>
        <v>m文字目から、最後まで</v>
      </c>
      <c r="E571" t="str">
        <f t="shared" ca="1" si="68"/>
        <v>m文字目から、最後まで</v>
      </c>
      <c r="F571">
        <f ca="1">IF($E571="","",COUNTIF($E$3:$E571,$E571))</f>
        <v>1</v>
      </c>
      <c r="G571">
        <f ca="1">IF(OR(F571&gt;1,F571=""),"",COUNTIF($F$3:$F571,1))</f>
        <v>465</v>
      </c>
      <c r="H571" t="str">
        <f t="shared" ca="1" si="69"/>
        <v>m文字目から、最後まで</v>
      </c>
      <c r="J571">
        <f t="shared" si="71"/>
        <v>568</v>
      </c>
      <c r="K571" t="str">
        <f t="shared" ca="1" si="65"/>
        <v/>
      </c>
      <c r="L571" s="36" t="str">
        <f t="shared" ca="1" si="72"/>
        <v/>
      </c>
      <c r="M571" s="36" t="str">
        <f t="shared" ca="1" si="66"/>
        <v/>
      </c>
      <c r="N571" s="36" t="str">
        <f t="shared" ca="1" si="67"/>
        <v/>
      </c>
    </row>
    <row r="572" spans="1:14">
      <c r="A572">
        <f t="shared" si="70"/>
        <v>569</v>
      </c>
      <c r="B572" t="str">
        <f ca="1">IFERROR(VLOOKUP($A572,'vbs,vba'!$G:$H,2,FALSE),"")</f>
        <v/>
      </c>
      <c r="C572" t="str">
        <f ca="1">IFERROR(VLOOKUP($A572,python!$H:$I,2,FALSE),"")</f>
        <v/>
      </c>
      <c r="D572" t="str">
        <f ca="1">IFERROR(VLOOKUP($A572,bat!$F:$G,2,FALSE),"")</f>
        <v>m文字目から、n文字分</v>
      </c>
      <c r="E572" t="str">
        <f t="shared" ca="1" si="68"/>
        <v>m文字目から、n文字分</v>
      </c>
      <c r="F572">
        <f ca="1">IF($E572="","",COUNTIF($E$3:$E572,$E572))</f>
        <v>1</v>
      </c>
      <c r="G572">
        <f ca="1">IF(OR(F572&gt;1,F572=""),"",COUNTIF($F$3:$F572,1))</f>
        <v>466</v>
      </c>
      <c r="H572" t="str">
        <f t="shared" ca="1" si="69"/>
        <v>m文字目から、n文字分</v>
      </c>
      <c r="J572">
        <f t="shared" si="71"/>
        <v>569</v>
      </c>
      <c r="K572" t="str">
        <f t="shared" ca="1" si="65"/>
        <v/>
      </c>
      <c r="L572" s="36" t="str">
        <f t="shared" ca="1" si="72"/>
        <v/>
      </c>
      <c r="M572" s="36" t="str">
        <f t="shared" ca="1" si="66"/>
        <v/>
      </c>
      <c r="N572" s="36" t="str">
        <f t="shared" ca="1" si="67"/>
        <v/>
      </c>
    </row>
    <row r="573" spans="1:14">
      <c r="A573">
        <f t="shared" si="70"/>
        <v>570</v>
      </c>
      <c r="B573" t="str">
        <f ca="1">IFERROR(VLOOKUP($A573,'vbs,vba'!$G:$H,2,FALSE),"")</f>
        <v/>
      </c>
      <c r="C573" t="str">
        <f ca="1">IFERROR(VLOOKUP($A573,python!$H:$I,2,FALSE),"")</f>
        <v/>
      </c>
      <c r="D573" t="str">
        <f ca="1">IFERROR(VLOOKUP($A573,bat!$F:$G,2,FALSE),"")</f>
        <v>m文字目から、最後のn文字分を除いたもの</v>
      </c>
      <c r="E573" t="str">
        <f t="shared" ca="1" si="68"/>
        <v>m文字目から、最後のn文字分を除いたもの</v>
      </c>
      <c r="F573">
        <f ca="1">IF($E573="","",COUNTIF($E$3:$E573,$E573))</f>
        <v>1</v>
      </c>
      <c r="G573">
        <f ca="1">IF(OR(F573&gt;1,F573=""),"",COUNTIF($F$3:$F573,1))</f>
        <v>467</v>
      </c>
      <c r="H573" t="str">
        <f t="shared" ca="1" si="69"/>
        <v>m文字目から、最後のn文字分を除いたもの</v>
      </c>
      <c r="J573">
        <f t="shared" si="71"/>
        <v>570</v>
      </c>
      <c r="K573" t="str">
        <f t="shared" ca="1" si="65"/>
        <v/>
      </c>
      <c r="L573" s="36" t="str">
        <f t="shared" ca="1" si="72"/>
        <v/>
      </c>
      <c r="M573" s="36" t="str">
        <f t="shared" ca="1" si="66"/>
        <v/>
      </c>
      <c r="N573" s="36" t="str">
        <f t="shared" ca="1" si="67"/>
        <v/>
      </c>
    </row>
    <row r="574" spans="1:14">
      <c r="A574">
        <f t="shared" si="70"/>
        <v>571</v>
      </c>
      <c r="B574" t="str">
        <f ca="1">IFERROR(VLOOKUP($A574,'vbs,vba'!$G:$H,2,FALSE),"")</f>
        <v/>
      </c>
      <c r="C574" t="str">
        <f ca="1">IFERROR(VLOOKUP($A574,python!$H:$I,2,FALSE),"")</f>
        <v/>
      </c>
      <c r="D574" t="str">
        <f ca="1">IFERROR(VLOOKUP($A574,bat!$F:$G,2,FALSE),"")</f>
        <v>後ろからm文字目から、最後まで</v>
      </c>
      <c r="E574" t="str">
        <f t="shared" ca="1" si="68"/>
        <v>後ろからm文字目から、最後まで</v>
      </c>
      <c r="F574">
        <f ca="1">IF($E574="","",COUNTIF($E$3:$E574,$E574))</f>
        <v>1</v>
      </c>
      <c r="G574">
        <f ca="1">IF(OR(F574&gt;1,F574=""),"",COUNTIF($F$3:$F574,1))</f>
        <v>468</v>
      </c>
      <c r="H574" t="str">
        <f t="shared" ca="1" si="69"/>
        <v>後ろからm文字目から、最後まで</v>
      </c>
      <c r="J574">
        <f t="shared" si="71"/>
        <v>571</v>
      </c>
      <c r="K574" t="str">
        <f t="shared" ca="1" si="65"/>
        <v/>
      </c>
      <c r="L574" s="36" t="str">
        <f t="shared" ca="1" si="72"/>
        <v/>
      </c>
      <c r="M574" s="36" t="str">
        <f t="shared" ca="1" si="66"/>
        <v/>
      </c>
      <c r="N574" s="36" t="str">
        <f t="shared" ca="1" si="67"/>
        <v/>
      </c>
    </row>
    <row r="575" spans="1:14">
      <c r="A575">
        <f t="shared" si="70"/>
        <v>572</v>
      </c>
      <c r="B575" t="str">
        <f ca="1">IFERROR(VLOOKUP($A575,'vbs,vba'!$G:$H,2,FALSE),"")</f>
        <v/>
      </c>
      <c r="C575" t="str">
        <f ca="1">IFERROR(VLOOKUP($A575,python!$H:$I,2,FALSE),"")</f>
        <v/>
      </c>
      <c r="D575" t="str">
        <f ca="1">IFERROR(VLOOKUP($A575,bat!$F:$G,2,FALSE),"")</f>
        <v>後ろからm文字目から、n文字分</v>
      </c>
      <c r="E575" t="str">
        <f t="shared" ca="1" si="68"/>
        <v>後ろからm文字目から、n文字分</v>
      </c>
      <c r="F575">
        <f ca="1">IF($E575="","",COUNTIF($E$3:$E575,$E575))</f>
        <v>1</v>
      </c>
      <c r="G575">
        <f ca="1">IF(OR(F575&gt;1,F575=""),"",COUNTIF($F$3:$F575,1))</f>
        <v>469</v>
      </c>
      <c r="H575" t="str">
        <f t="shared" ca="1" si="69"/>
        <v>後ろからm文字目から、n文字分</v>
      </c>
      <c r="J575">
        <f t="shared" si="71"/>
        <v>572</v>
      </c>
      <c r="K575" t="str">
        <f t="shared" ca="1" si="65"/>
        <v/>
      </c>
      <c r="L575" s="36" t="str">
        <f t="shared" ca="1" si="72"/>
        <v/>
      </c>
      <c r="M575" s="36" t="str">
        <f t="shared" ca="1" si="66"/>
        <v/>
      </c>
      <c r="N575" s="36" t="str">
        <f t="shared" ca="1" si="67"/>
        <v/>
      </c>
    </row>
    <row r="576" spans="1:14">
      <c r="A576">
        <f t="shared" si="70"/>
        <v>573</v>
      </c>
      <c r="B576" t="str">
        <f ca="1">IFERROR(VLOOKUP($A576,'vbs,vba'!$G:$H,2,FALSE),"")</f>
        <v/>
      </c>
      <c r="C576" t="str">
        <f ca="1">IFERROR(VLOOKUP($A576,python!$H:$I,2,FALSE),"")</f>
        <v/>
      </c>
      <c r="D576" t="str">
        <f ca="1">IFERROR(VLOOKUP($A576,bat!$F:$G,2,FALSE),"")</f>
        <v>後ろからm文字目から、最後のn文字分を除いたもの</v>
      </c>
      <c r="E576" t="str">
        <f t="shared" ca="1" si="68"/>
        <v>後ろからm文字目から、最後のn文字分を除いたもの</v>
      </c>
      <c r="F576">
        <f ca="1">IF($E576="","",COUNTIF($E$3:$E576,$E576))</f>
        <v>1</v>
      </c>
      <c r="G576">
        <f ca="1">IF(OR(F576&gt;1,F576=""),"",COUNTIF($F$3:$F576,1))</f>
        <v>470</v>
      </c>
      <c r="H576" t="str">
        <f t="shared" ca="1" si="69"/>
        <v>後ろからm文字目から、最後のn文字分を除いたもの</v>
      </c>
      <c r="J576">
        <f t="shared" si="71"/>
        <v>573</v>
      </c>
      <c r="K576" t="str">
        <f t="shared" ca="1" si="65"/>
        <v/>
      </c>
      <c r="L576" s="36" t="str">
        <f t="shared" ca="1" si="72"/>
        <v/>
      </c>
      <c r="M576" s="36" t="str">
        <f t="shared" ca="1" si="66"/>
        <v/>
      </c>
      <c r="N576" s="36" t="str">
        <f t="shared" ca="1" si="67"/>
        <v/>
      </c>
    </row>
    <row r="577" spans="1:14">
      <c r="A577">
        <f t="shared" si="70"/>
        <v>574</v>
      </c>
      <c r="B577" t="str">
        <f ca="1">IFERROR(VLOOKUP($A577,'vbs,vba'!$G:$H,2,FALSE),"")</f>
        <v/>
      </c>
      <c r="C577" t="str">
        <f ca="1">IFERROR(VLOOKUP($A577,python!$H:$I,2,FALSE),"")</f>
        <v/>
      </c>
      <c r="D577" t="str">
        <f ca="1">IFERROR(VLOOKUP($A577,bat!$F:$G,2,FALSE),"")</f>
        <v>文字c1を文字c2に置換</v>
      </c>
      <c r="E577" t="str">
        <f t="shared" ca="1" si="68"/>
        <v>文字c1を文字c2に置換</v>
      </c>
      <c r="F577">
        <f ca="1">IF($E577="","",COUNTIF($E$3:$E577,$E577))</f>
        <v>1</v>
      </c>
      <c r="G577">
        <f ca="1">IF(OR(F577&gt;1,F577=""),"",COUNTIF($F$3:$F577,1))</f>
        <v>471</v>
      </c>
      <c r="H577" t="str">
        <f t="shared" ca="1" si="69"/>
        <v>文字c1を文字c2に置換</v>
      </c>
      <c r="J577">
        <f t="shared" si="71"/>
        <v>574</v>
      </c>
      <c r="K577" t="str">
        <f t="shared" ca="1" si="65"/>
        <v/>
      </c>
      <c r="L577" s="36" t="str">
        <f t="shared" ca="1" si="72"/>
        <v/>
      </c>
      <c r="M577" s="36" t="str">
        <f t="shared" ca="1" si="66"/>
        <v/>
      </c>
      <c r="N577" s="36" t="str">
        <f t="shared" ca="1" si="67"/>
        <v/>
      </c>
    </row>
    <row r="578" spans="1:14">
      <c r="A578">
        <f t="shared" si="70"/>
        <v>575</v>
      </c>
      <c r="B578" t="str">
        <f ca="1">IFERROR(VLOOKUP($A578,'vbs,vba'!$G:$H,2,FALSE),"")</f>
        <v/>
      </c>
      <c r="C578" t="str">
        <f ca="1">IFERROR(VLOOKUP($A578,python!$H:$I,2,FALSE),"")</f>
        <v/>
      </c>
      <c r="D578" t="str">
        <f ca="1">IFERROR(VLOOKUP($A578,bat!$F:$G,2,FALSE),"")</f>
        <v>文字列そのまま</v>
      </c>
      <c r="E578" t="str">
        <f t="shared" ca="1" si="68"/>
        <v>文字列そのまま</v>
      </c>
      <c r="F578">
        <f ca="1">IF($E578="","",COUNTIF($E$3:$E578,$E578))</f>
        <v>1</v>
      </c>
      <c r="G578">
        <f ca="1">IF(OR(F578&gt;1,F578=""),"",COUNTIF($F$3:$F578,1))</f>
        <v>472</v>
      </c>
      <c r="H578" t="str">
        <f t="shared" ca="1" si="69"/>
        <v>文字列そのまま</v>
      </c>
      <c r="J578">
        <f t="shared" si="71"/>
        <v>575</v>
      </c>
      <c r="K578" t="str">
        <f t="shared" ca="1" si="65"/>
        <v/>
      </c>
      <c r="L578" s="36" t="str">
        <f t="shared" ca="1" si="72"/>
        <v/>
      </c>
      <c r="M578" s="36" t="str">
        <f t="shared" ca="1" si="66"/>
        <v/>
      </c>
      <c r="N578" s="36" t="str">
        <f t="shared" ca="1" si="67"/>
        <v/>
      </c>
    </row>
    <row r="579" spans="1:14">
      <c r="A579">
        <f t="shared" si="70"/>
        <v>576</v>
      </c>
      <c r="B579" t="str">
        <f ca="1">IFERROR(VLOOKUP($A579,'vbs,vba'!$G:$H,2,FALSE),"")</f>
        <v/>
      </c>
      <c r="C579" t="str">
        <f ca="1">IFERROR(VLOOKUP($A579,python!$H:$I,2,FALSE),"")</f>
        <v/>
      </c>
      <c r="D579" t="str">
        <f ca="1">IFERROR(VLOOKUP($A579,bat!$F:$G,2,FALSE),"")</f>
        <v>すべての引用句</v>
      </c>
      <c r="E579" t="str">
        <f t="shared" ca="1" si="68"/>
        <v>すべての引用句</v>
      </c>
      <c r="F579">
        <f ca="1">IF($E579="","",COUNTIF($E$3:$E579,$E579))</f>
        <v>1</v>
      </c>
      <c r="G579">
        <f ca="1">IF(OR(F579&gt;1,F579=""),"",COUNTIF($F$3:$F579,1))</f>
        <v>473</v>
      </c>
      <c r="H579" t="str">
        <f t="shared" ca="1" si="69"/>
        <v>すべての引用句</v>
      </c>
      <c r="J579">
        <f t="shared" si="71"/>
        <v>576</v>
      </c>
      <c r="K579" t="str">
        <f t="shared" ca="1" si="65"/>
        <v/>
      </c>
      <c r="L579" s="36" t="str">
        <f t="shared" ca="1" si="72"/>
        <v/>
      </c>
      <c r="M579" s="36" t="str">
        <f t="shared" ca="1" si="66"/>
        <v/>
      </c>
      <c r="N579" s="36" t="str">
        <f t="shared" ca="1" si="67"/>
        <v/>
      </c>
    </row>
    <row r="580" spans="1:14">
      <c r="A580">
        <f t="shared" si="70"/>
        <v>577</v>
      </c>
      <c r="B580" t="str">
        <f ca="1">IFERROR(VLOOKUP($A580,'vbs,vba'!$G:$H,2,FALSE),"")</f>
        <v/>
      </c>
      <c r="C580" t="str">
        <f ca="1">IFERROR(VLOOKUP($A580,python!$H:$I,2,FALSE),"")</f>
        <v/>
      </c>
      <c r="D580" t="str">
        <f ca="1">IFERROR(VLOOKUP($A580,bat!$F:$G,2,FALSE),"")</f>
        <v>完全修飾パス名</v>
      </c>
      <c r="E580" t="str">
        <f t="shared" ca="1" si="68"/>
        <v>完全修飾パス名</v>
      </c>
      <c r="F580">
        <f ca="1">IF($E580="","",COUNTIF($E$3:$E580,$E580))</f>
        <v>1</v>
      </c>
      <c r="G580">
        <f ca="1">IF(OR(F580&gt;1,F580=""),"",COUNTIF($F$3:$F580,1))</f>
        <v>474</v>
      </c>
      <c r="H580" t="str">
        <f t="shared" ca="1" si="69"/>
        <v>完全修飾パス名</v>
      </c>
      <c r="J580">
        <f t="shared" si="71"/>
        <v>577</v>
      </c>
      <c r="K580" t="str">
        <f t="shared" ref="K580:K643" ca="1" si="73">IFERROR(VLOOKUP($J580,$G:$H,2,FALSE),"")</f>
        <v/>
      </c>
      <c r="L580" s="36" t="str">
        <f t="shared" ca="1" si="72"/>
        <v/>
      </c>
      <c r="M580" s="36" t="str">
        <f t="shared" ref="M580:M643" ca="1" si="74">IF($K580="","",IF(COUNTIF(C$3:C$1004,$K580)&gt;0,"○",""))</f>
        <v/>
      </c>
      <c r="N580" s="36" t="str">
        <f t="shared" ref="N580:N643" ca="1" si="75">IF($K580="","",IF(COUNTIF(D$3:D$1004,$K580)&gt;0,"○",""))</f>
        <v/>
      </c>
    </row>
    <row r="581" spans="1:14">
      <c r="A581">
        <f t="shared" si="70"/>
        <v>578</v>
      </c>
      <c r="B581" t="str">
        <f ca="1">IFERROR(VLOOKUP($A581,'vbs,vba'!$G:$H,2,FALSE),"")</f>
        <v/>
      </c>
      <c r="C581" t="str">
        <f ca="1">IFERROR(VLOOKUP($A581,python!$H:$I,2,FALSE),"")</f>
        <v/>
      </c>
      <c r="D581" t="str">
        <f ca="1">IFERROR(VLOOKUP($A581,bat!$F:$G,2,FALSE),"")</f>
        <v>ドライブ文字</v>
      </c>
      <c r="E581" t="str">
        <f t="shared" ref="E581:E644" ca="1" si="76">B581&amp;C581&amp;D581</f>
        <v>ドライブ文字</v>
      </c>
      <c r="F581">
        <f ca="1">IF($E581="","",COUNTIF($E$3:$E581,$E581))</f>
        <v>1</v>
      </c>
      <c r="G581">
        <f ca="1">IF(OR(F581&gt;1,F581=""),"",COUNTIF($F$3:$F581,1))</f>
        <v>475</v>
      </c>
      <c r="H581" t="str">
        <f t="shared" ref="H581:H644" ca="1" si="77">E581</f>
        <v>ドライブ文字</v>
      </c>
      <c r="J581">
        <f t="shared" si="71"/>
        <v>578</v>
      </c>
      <c r="K581" t="str">
        <f t="shared" ca="1" si="73"/>
        <v/>
      </c>
      <c r="L581" s="36" t="str">
        <f t="shared" ca="1" si="72"/>
        <v/>
      </c>
      <c r="M581" s="36" t="str">
        <f t="shared" ca="1" si="74"/>
        <v/>
      </c>
      <c r="N581" s="36" t="str">
        <f t="shared" ca="1" si="75"/>
        <v/>
      </c>
    </row>
    <row r="582" spans="1:14">
      <c r="A582">
        <f t="shared" ref="A582:A645" si="78">A581+1</f>
        <v>579</v>
      </c>
      <c r="B582" t="str">
        <f ca="1">IFERROR(VLOOKUP($A582,'vbs,vba'!$G:$H,2,FALSE),"")</f>
        <v/>
      </c>
      <c r="C582" t="str">
        <f ca="1">IFERROR(VLOOKUP($A582,python!$H:$I,2,FALSE),"")</f>
        <v/>
      </c>
      <c r="D582" t="str">
        <f ca="1">IFERROR(VLOOKUP($A582,bat!$F:$G,2,FALSE),"")</f>
        <v>パス</v>
      </c>
      <c r="E582" t="str">
        <f t="shared" ca="1" si="76"/>
        <v>パス</v>
      </c>
      <c r="F582">
        <f ca="1">IF($E582="","",COUNTIF($E$3:$E582,$E582))</f>
        <v>1</v>
      </c>
      <c r="G582">
        <f ca="1">IF(OR(F582&gt;1,F582=""),"",COUNTIF($F$3:$F582,1))</f>
        <v>476</v>
      </c>
      <c r="H582" t="str">
        <f t="shared" ca="1" si="77"/>
        <v>パス</v>
      </c>
      <c r="J582">
        <f t="shared" ref="J582:J645" si="79">J581+1</f>
        <v>579</v>
      </c>
      <c r="K582" t="str">
        <f t="shared" ca="1" si="73"/>
        <v/>
      </c>
      <c r="L582" s="36" t="str">
        <f t="shared" ca="1" si="72"/>
        <v/>
      </c>
      <c r="M582" s="36" t="str">
        <f t="shared" ca="1" si="74"/>
        <v/>
      </c>
      <c r="N582" s="36" t="str">
        <f t="shared" ca="1" si="75"/>
        <v/>
      </c>
    </row>
    <row r="583" spans="1:14">
      <c r="A583">
        <f t="shared" si="78"/>
        <v>580</v>
      </c>
      <c r="B583" t="str">
        <f ca="1">IFERROR(VLOOKUP($A583,'vbs,vba'!$G:$H,2,FALSE),"")</f>
        <v/>
      </c>
      <c r="C583" t="str">
        <f ca="1">IFERROR(VLOOKUP($A583,python!$H:$I,2,FALSE),"")</f>
        <v/>
      </c>
      <c r="D583" t="str">
        <f ca="1">IFERROR(VLOOKUP($A583,bat!$F:$G,2,FALSE),"")</f>
        <v>ディレクトリパス</v>
      </c>
      <c r="E583" t="str">
        <f t="shared" ca="1" si="76"/>
        <v>ディレクトリパス</v>
      </c>
      <c r="F583">
        <f ca="1">IF($E583="","",COUNTIF($E$3:$E583,$E583))</f>
        <v>1</v>
      </c>
      <c r="G583">
        <f ca="1">IF(OR(F583&gt;1,F583=""),"",COUNTIF($F$3:$F583,1))</f>
        <v>477</v>
      </c>
      <c r="H583" t="str">
        <f t="shared" ca="1" si="77"/>
        <v>ディレクトリパス</v>
      </c>
      <c r="J583">
        <f t="shared" si="79"/>
        <v>580</v>
      </c>
      <c r="K583" t="str">
        <f t="shared" ca="1" si="73"/>
        <v/>
      </c>
      <c r="L583" s="36" t="str">
        <f t="shared" ca="1" si="72"/>
        <v/>
      </c>
      <c r="M583" s="36" t="str">
        <f t="shared" ca="1" si="74"/>
        <v/>
      </c>
      <c r="N583" s="36" t="str">
        <f t="shared" ca="1" si="75"/>
        <v/>
      </c>
    </row>
    <row r="584" spans="1:14">
      <c r="A584">
        <f t="shared" si="78"/>
        <v>581</v>
      </c>
      <c r="B584" t="str">
        <f ca="1">IFERROR(VLOOKUP($A584,'vbs,vba'!$G:$H,2,FALSE),"")</f>
        <v/>
      </c>
      <c r="C584" t="str">
        <f ca="1">IFERROR(VLOOKUP($A584,python!$H:$I,2,FALSE),"")</f>
        <v/>
      </c>
      <c r="D584" t="str">
        <f ca="1">IFERROR(VLOOKUP($A584,bat!$F:$G,2,FALSE),"")</f>
        <v>ファイル名</v>
      </c>
      <c r="E584" t="str">
        <f t="shared" ca="1" si="76"/>
        <v>ファイル名</v>
      </c>
      <c r="F584">
        <f ca="1">IF($E584="","",COUNTIF($E$3:$E584,$E584))</f>
        <v>1</v>
      </c>
      <c r="G584">
        <f ca="1">IF(OR(F584&gt;1,F584=""),"",COUNTIF($F$3:$F584,1))</f>
        <v>478</v>
      </c>
      <c r="H584" t="str">
        <f t="shared" ca="1" si="77"/>
        <v>ファイル名</v>
      </c>
      <c r="J584">
        <f t="shared" si="79"/>
        <v>581</v>
      </c>
      <c r="K584" t="str">
        <f t="shared" ca="1" si="73"/>
        <v/>
      </c>
      <c r="L584" s="36" t="str">
        <f t="shared" ca="1" si="72"/>
        <v/>
      </c>
      <c r="M584" s="36" t="str">
        <f t="shared" ca="1" si="74"/>
        <v/>
      </c>
      <c r="N584" s="36" t="str">
        <f t="shared" ca="1" si="75"/>
        <v/>
      </c>
    </row>
    <row r="585" spans="1:14">
      <c r="A585">
        <f t="shared" si="78"/>
        <v>582</v>
      </c>
      <c r="B585" t="str">
        <f ca="1">IFERROR(VLOOKUP($A585,'vbs,vba'!$G:$H,2,FALSE),"")</f>
        <v/>
      </c>
      <c r="C585" t="str">
        <f ca="1">IFERROR(VLOOKUP($A585,python!$H:$I,2,FALSE),"")</f>
        <v/>
      </c>
      <c r="D585" t="str">
        <f ca="1">IFERROR(VLOOKUP($A585,bat!$F:$G,2,FALSE),"")</f>
        <v>ファイル拡張子</v>
      </c>
      <c r="E585" t="str">
        <f t="shared" ca="1" si="76"/>
        <v>ファイル拡張子</v>
      </c>
      <c r="F585">
        <f ca="1">IF($E585="","",COUNTIF($E$3:$E585,$E585))</f>
        <v>1</v>
      </c>
      <c r="G585">
        <f ca="1">IF(OR(F585&gt;1,F585=""),"",COUNTIF($F$3:$F585,1))</f>
        <v>479</v>
      </c>
      <c r="H585" t="str">
        <f t="shared" ca="1" si="77"/>
        <v>ファイル拡張子</v>
      </c>
      <c r="J585">
        <f t="shared" si="79"/>
        <v>582</v>
      </c>
      <c r="K585" t="str">
        <f t="shared" ca="1" si="73"/>
        <v/>
      </c>
      <c r="L585" s="36" t="str">
        <f t="shared" ca="1" si="72"/>
        <v/>
      </c>
      <c r="M585" s="36" t="str">
        <f t="shared" ca="1" si="74"/>
        <v/>
      </c>
      <c r="N585" s="36" t="str">
        <f t="shared" ca="1" si="75"/>
        <v/>
      </c>
    </row>
    <row r="586" spans="1:14">
      <c r="A586">
        <f t="shared" si="78"/>
        <v>583</v>
      </c>
      <c r="B586" t="str">
        <f ca="1">IFERROR(VLOOKUP($A586,'vbs,vba'!$G:$H,2,FALSE),"")</f>
        <v/>
      </c>
      <c r="C586" t="str">
        <f ca="1">IFERROR(VLOOKUP($A586,python!$H:$I,2,FALSE),"")</f>
        <v/>
      </c>
      <c r="D586" t="str">
        <f ca="1">IFERROR(VLOOKUP($A586,bat!$F:$G,2,FALSE),"")</f>
        <v>ファイル名.拡張子</v>
      </c>
      <c r="E586" t="str">
        <f t="shared" ca="1" si="76"/>
        <v>ファイル名.拡張子</v>
      </c>
      <c r="F586">
        <f ca="1">IF($E586="","",COUNTIF($E$3:$E586,$E586))</f>
        <v>1</v>
      </c>
      <c r="G586">
        <f ca="1">IF(OR(F586&gt;1,F586=""),"",COUNTIF($F$3:$F586,1))</f>
        <v>480</v>
      </c>
      <c r="H586" t="str">
        <f t="shared" ca="1" si="77"/>
        <v>ファイル名.拡張子</v>
      </c>
      <c r="J586">
        <f t="shared" si="79"/>
        <v>583</v>
      </c>
      <c r="K586" t="str">
        <f t="shared" ca="1" si="73"/>
        <v/>
      </c>
      <c r="L586" s="36" t="str">
        <f t="shared" ca="1" si="72"/>
        <v/>
      </c>
      <c r="M586" s="36" t="str">
        <f t="shared" ca="1" si="74"/>
        <v/>
      </c>
      <c r="N586" s="36" t="str">
        <f t="shared" ca="1" si="75"/>
        <v/>
      </c>
    </row>
    <row r="587" spans="1:14">
      <c r="A587">
        <f t="shared" si="78"/>
        <v>584</v>
      </c>
      <c r="B587" t="str">
        <f ca="1">IFERROR(VLOOKUP($A587,'vbs,vba'!$G:$H,2,FALSE),"")</f>
        <v/>
      </c>
      <c r="C587" t="str">
        <f ca="1">IFERROR(VLOOKUP($A587,python!$H:$I,2,FALSE),"")</f>
        <v/>
      </c>
      <c r="D587" t="str">
        <f ca="1">IFERROR(VLOOKUP($A587,bat!$F:$G,2,FALSE),"")</f>
        <v>フォルダ名</v>
      </c>
      <c r="E587" t="str">
        <f t="shared" ca="1" si="76"/>
        <v>フォルダ名</v>
      </c>
      <c r="F587">
        <f ca="1">IF($E587="","",COUNTIF($E$3:$E587,$E587))</f>
        <v>1</v>
      </c>
      <c r="G587">
        <f ca="1">IF(OR(F587&gt;1,F587=""),"",COUNTIF($F$3:$F587,1))</f>
        <v>481</v>
      </c>
      <c r="H587" t="str">
        <f t="shared" ca="1" si="77"/>
        <v>フォルダ名</v>
      </c>
      <c r="J587">
        <f t="shared" si="79"/>
        <v>584</v>
      </c>
      <c r="K587" t="str">
        <f t="shared" ca="1" si="73"/>
        <v/>
      </c>
      <c r="L587" s="36" t="str">
        <f t="shared" ca="1" si="72"/>
        <v/>
      </c>
      <c r="M587" s="36" t="str">
        <f t="shared" ca="1" si="74"/>
        <v/>
      </c>
      <c r="N587" s="36" t="str">
        <f t="shared" ca="1" si="75"/>
        <v/>
      </c>
    </row>
    <row r="588" spans="1:14">
      <c r="A588">
        <f t="shared" si="78"/>
        <v>585</v>
      </c>
      <c r="B588" t="str">
        <f ca="1">IFERROR(VLOOKUP($A588,'vbs,vba'!$G:$H,2,FALSE),"")</f>
        <v/>
      </c>
      <c r="C588" t="str">
        <f ca="1">IFERROR(VLOOKUP($A588,python!$H:$I,2,FALSE),"")</f>
        <v/>
      </c>
      <c r="D588" t="str">
        <f ca="1">IFERROR(VLOOKUP($A588,bat!$F:$G,2,FALSE),"")</f>
        <v>短いパス</v>
      </c>
      <c r="E588" t="str">
        <f t="shared" ca="1" si="76"/>
        <v>短いパス</v>
      </c>
      <c r="F588">
        <f ca="1">IF($E588="","",COUNTIF($E$3:$E588,$E588))</f>
        <v>1</v>
      </c>
      <c r="G588">
        <f ca="1">IF(OR(F588&gt;1,F588=""),"",COUNTIF($F$3:$F588,1))</f>
        <v>482</v>
      </c>
      <c r="H588" t="str">
        <f t="shared" ca="1" si="77"/>
        <v>短いパス</v>
      </c>
      <c r="J588">
        <f t="shared" si="79"/>
        <v>585</v>
      </c>
      <c r="K588" t="str">
        <f t="shared" ca="1" si="73"/>
        <v/>
      </c>
      <c r="L588" s="36" t="str">
        <f t="shared" ca="1" si="72"/>
        <v/>
      </c>
      <c r="M588" s="36" t="str">
        <f t="shared" ca="1" si="74"/>
        <v/>
      </c>
      <c r="N588" s="36" t="str">
        <f t="shared" ca="1" si="75"/>
        <v/>
      </c>
    </row>
    <row r="589" spans="1:14">
      <c r="A589">
        <f t="shared" si="78"/>
        <v>586</v>
      </c>
      <c r="B589" t="str">
        <f ca="1">IFERROR(VLOOKUP($A589,'vbs,vba'!$G:$H,2,FALSE),"")</f>
        <v/>
      </c>
      <c r="C589" t="str">
        <f ca="1">IFERROR(VLOOKUP($A589,python!$H:$I,2,FALSE),"")</f>
        <v/>
      </c>
      <c r="D589" t="str">
        <f ca="1">IFERROR(VLOOKUP($A589,bat!$F:$G,2,FALSE),"")</f>
        <v>ファイル属性</v>
      </c>
      <c r="E589" t="str">
        <f t="shared" ca="1" si="76"/>
        <v>ファイル属性</v>
      </c>
      <c r="F589">
        <f ca="1">IF($E589="","",COUNTIF($E$3:$E589,$E589))</f>
        <v>1</v>
      </c>
      <c r="G589">
        <f ca="1">IF(OR(F589&gt;1,F589=""),"",COUNTIF($F$3:$F589,1))</f>
        <v>483</v>
      </c>
      <c r="H589" t="str">
        <f t="shared" ca="1" si="77"/>
        <v>ファイル属性</v>
      </c>
      <c r="J589">
        <f t="shared" si="79"/>
        <v>586</v>
      </c>
      <c r="K589" t="str">
        <f t="shared" ca="1" si="73"/>
        <v/>
      </c>
      <c r="L589" s="36" t="str">
        <f t="shared" ca="1" si="72"/>
        <v/>
      </c>
      <c r="M589" s="36" t="str">
        <f t="shared" ca="1" si="74"/>
        <v/>
      </c>
      <c r="N589" s="36" t="str">
        <f t="shared" ca="1" si="75"/>
        <v/>
      </c>
    </row>
    <row r="590" spans="1:14">
      <c r="A590">
        <f t="shared" si="78"/>
        <v>587</v>
      </c>
      <c r="B590" t="str">
        <f ca="1">IFERROR(VLOOKUP($A590,'vbs,vba'!$G:$H,2,FALSE),"")</f>
        <v/>
      </c>
      <c r="C590" t="str">
        <f ca="1">IFERROR(VLOOKUP($A590,python!$H:$I,2,FALSE),"")</f>
        <v/>
      </c>
      <c r="D590" t="str">
        <f ca="1">IFERROR(VLOOKUP($A590,bat!$F:$G,2,FALSE),"")</f>
        <v>ファイル日付/時刻</v>
      </c>
      <c r="E590" t="str">
        <f t="shared" ca="1" si="76"/>
        <v>ファイル日付/時刻</v>
      </c>
      <c r="F590">
        <f ca="1">IF($E590="","",COUNTIF($E$3:$E590,$E590))</f>
        <v>1</v>
      </c>
      <c r="G590">
        <f ca="1">IF(OR(F590&gt;1,F590=""),"",COUNTIF($F$3:$F590,1))</f>
        <v>484</v>
      </c>
      <c r="H590" t="str">
        <f t="shared" ca="1" si="77"/>
        <v>ファイル日付/時刻</v>
      </c>
      <c r="J590">
        <f t="shared" si="79"/>
        <v>587</v>
      </c>
      <c r="K590" t="str">
        <f t="shared" ca="1" si="73"/>
        <v/>
      </c>
      <c r="L590" s="36" t="str">
        <f t="shared" ca="1" si="72"/>
        <v/>
      </c>
      <c r="M590" s="36" t="str">
        <f t="shared" ca="1" si="74"/>
        <v/>
      </c>
      <c r="N590" s="36" t="str">
        <f t="shared" ca="1" si="75"/>
        <v/>
      </c>
    </row>
    <row r="591" spans="1:14">
      <c r="A591">
        <f t="shared" si="78"/>
        <v>588</v>
      </c>
      <c r="B591" t="str">
        <f ca="1">IFERROR(VLOOKUP($A591,'vbs,vba'!$G:$H,2,FALSE),"")</f>
        <v/>
      </c>
      <c r="C591" t="str">
        <f ca="1">IFERROR(VLOOKUP($A591,python!$H:$I,2,FALSE),"")</f>
        <v/>
      </c>
      <c r="D591" t="str">
        <f ca="1">IFERROR(VLOOKUP($A591,bat!$F:$G,2,FALSE),"")</f>
        <v>ファイルサイズ</v>
      </c>
      <c r="E591" t="str">
        <f t="shared" ca="1" si="76"/>
        <v>ファイルサイズ</v>
      </c>
      <c r="F591">
        <f ca="1">IF($E591="","",COUNTIF($E$3:$E591,$E591))</f>
        <v>1</v>
      </c>
      <c r="G591">
        <f ca="1">IF(OR(F591&gt;1,F591=""),"",COUNTIF($F$3:$F591,1))</f>
        <v>485</v>
      </c>
      <c r="H591" t="str">
        <f t="shared" ca="1" si="77"/>
        <v>ファイルサイズ</v>
      </c>
      <c r="J591">
        <f t="shared" si="79"/>
        <v>588</v>
      </c>
      <c r="K591" t="str">
        <f t="shared" ca="1" si="73"/>
        <v/>
      </c>
      <c r="L591" s="36" t="str">
        <f t="shared" ca="1" si="72"/>
        <v/>
      </c>
      <c r="M591" s="36" t="str">
        <f t="shared" ca="1" si="74"/>
        <v/>
      </c>
      <c r="N591" s="36" t="str">
        <f t="shared" ca="1" si="75"/>
        <v/>
      </c>
    </row>
    <row r="592" spans="1:14">
      <c r="A592">
        <f t="shared" si="78"/>
        <v>589</v>
      </c>
      <c r="B592" t="str">
        <f ca="1">IFERROR(VLOOKUP($A592,'vbs,vba'!$G:$H,2,FALSE),"")</f>
        <v/>
      </c>
      <c r="C592" t="str">
        <f ca="1">IFERROR(VLOOKUP($A592,python!$H:$I,2,FALSE),"")</f>
        <v/>
      </c>
      <c r="D592" t="str">
        <f ca="1">IFERROR(VLOOKUP($A592,bat!$F:$G,2,FALSE),"")</f>
        <v>ファイル 削除</v>
      </c>
      <c r="E592" t="str">
        <f t="shared" ca="1" si="76"/>
        <v>ファイル 削除</v>
      </c>
      <c r="F592">
        <f ca="1">IF($E592="","",COUNTIF($E$3:$E592,$E592))</f>
        <v>2</v>
      </c>
      <c r="G592" t="str">
        <f ca="1">IF(OR(F592&gt;1,F592=""),"",COUNTIF($F$3:$F592,1))</f>
        <v/>
      </c>
      <c r="H592" t="str">
        <f t="shared" ca="1" si="77"/>
        <v>ファイル 削除</v>
      </c>
      <c r="J592">
        <f t="shared" si="79"/>
        <v>589</v>
      </c>
      <c r="K592" t="str">
        <f t="shared" ca="1" si="73"/>
        <v/>
      </c>
      <c r="L592" s="36" t="str">
        <f t="shared" ca="1" si="72"/>
        <v/>
      </c>
      <c r="M592" s="36" t="str">
        <f t="shared" ca="1" si="74"/>
        <v/>
      </c>
      <c r="N592" s="36" t="str">
        <f t="shared" ca="1" si="75"/>
        <v/>
      </c>
    </row>
    <row r="593" spans="1:14">
      <c r="A593">
        <f t="shared" si="78"/>
        <v>590</v>
      </c>
      <c r="B593" t="str">
        <f ca="1">IFERROR(VLOOKUP($A593,'vbs,vba'!$G:$H,2,FALSE),"")</f>
        <v/>
      </c>
      <c r="C593" t="str">
        <f ca="1">IFERROR(VLOOKUP($A593,python!$H:$I,2,FALSE),"")</f>
        <v/>
      </c>
      <c r="D593" t="str">
        <f ca="1">IFERROR(VLOOKUP($A593,bat!$F:$G,2,FALSE),"")</f>
        <v>ファイル 移動</v>
      </c>
      <c r="E593" t="str">
        <f t="shared" ca="1" si="76"/>
        <v>ファイル 移動</v>
      </c>
      <c r="F593">
        <f ca="1">IF($E593="","",COUNTIF($E$3:$E593,$E593))</f>
        <v>1</v>
      </c>
      <c r="G593">
        <f ca="1">IF(OR(F593&gt;1,F593=""),"",COUNTIF($F$3:$F593,1))</f>
        <v>486</v>
      </c>
      <c r="H593" t="str">
        <f t="shared" ca="1" si="77"/>
        <v>ファイル 移動</v>
      </c>
      <c r="J593">
        <f t="shared" si="79"/>
        <v>590</v>
      </c>
      <c r="K593" t="str">
        <f t="shared" ca="1" si="73"/>
        <v/>
      </c>
      <c r="L593" s="36" t="str">
        <f t="shared" ca="1" si="72"/>
        <v/>
      </c>
      <c r="M593" s="36" t="str">
        <f t="shared" ca="1" si="74"/>
        <v/>
      </c>
      <c r="N593" s="36" t="str">
        <f t="shared" ca="1" si="75"/>
        <v/>
      </c>
    </row>
    <row r="594" spans="1:14">
      <c r="A594">
        <f t="shared" si="78"/>
        <v>591</v>
      </c>
      <c r="B594" t="str">
        <f ca="1">IFERROR(VLOOKUP($A594,'vbs,vba'!$G:$H,2,FALSE),"")</f>
        <v/>
      </c>
      <c r="C594" t="str">
        <f ca="1">IFERROR(VLOOKUP($A594,python!$H:$I,2,FALSE),"")</f>
        <v/>
      </c>
      <c r="D594" t="str">
        <f ca="1">IFERROR(VLOOKUP($A594,bat!$F:$G,2,FALSE),"")</f>
        <v>ファイル コピー</v>
      </c>
      <c r="E594" t="str">
        <f t="shared" ca="1" si="76"/>
        <v>ファイル コピー</v>
      </c>
      <c r="F594">
        <f ca="1">IF($E594="","",COUNTIF($E$3:$E594,$E594))</f>
        <v>1</v>
      </c>
      <c r="G594">
        <f ca="1">IF(OR(F594&gt;1,F594=""),"",COUNTIF($F$3:$F594,1))</f>
        <v>487</v>
      </c>
      <c r="H594" t="str">
        <f t="shared" ca="1" si="77"/>
        <v>ファイル コピー</v>
      </c>
      <c r="J594">
        <f t="shared" si="79"/>
        <v>591</v>
      </c>
      <c r="K594" t="str">
        <f t="shared" ca="1" si="73"/>
        <v/>
      </c>
      <c r="L594" s="36" t="str">
        <f t="shared" ca="1" si="72"/>
        <v/>
      </c>
      <c r="M594" s="36" t="str">
        <f t="shared" ca="1" si="74"/>
        <v/>
      </c>
      <c r="N594" s="36" t="str">
        <f t="shared" ca="1" si="75"/>
        <v/>
      </c>
    </row>
    <row r="595" spans="1:14">
      <c r="A595">
        <f t="shared" si="78"/>
        <v>592</v>
      </c>
      <c r="B595" t="str">
        <f ca="1">IFERROR(VLOOKUP($A595,'vbs,vba'!$G:$H,2,FALSE),"")</f>
        <v/>
      </c>
      <c r="C595" t="str">
        <f ca="1">IFERROR(VLOOKUP($A595,python!$H:$I,2,FALSE),"")</f>
        <v/>
      </c>
      <c r="D595" t="str">
        <f ca="1">IFERROR(VLOOKUP($A595,bat!$F:$G,2,FALSE),"")</f>
        <v>フォルダ 名称変更</v>
      </c>
      <c r="E595" t="str">
        <f t="shared" ca="1" si="76"/>
        <v>フォルダ 名称変更</v>
      </c>
      <c r="F595">
        <f ca="1">IF($E595="","",COUNTIF($E$3:$E595,$E595))</f>
        <v>1</v>
      </c>
      <c r="G595">
        <f ca="1">IF(OR(F595&gt;1,F595=""),"",COUNTIF($F$3:$F595,1))</f>
        <v>488</v>
      </c>
      <c r="H595" t="str">
        <f t="shared" ca="1" si="77"/>
        <v>フォルダ 名称変更</v>
      </c>
      <c r="J595">
        <f t="shared" si="79"/>
        <v>592</v>
      </c>
      <c r="K595" t="str">
        <f t="shared" ca="1" si="73"/>
        <v/>
      </c>
      <c r="L595" s="36" t="str">
        <f t="shared" ca="1" si="72"/>
        <v/>
      </c>
      <c r="M595" s="36" t="str">
        <f t="shared" ca="1" si="74"/>
        <v/>
      </c>
      <c r="N595" s="36" t="str">
        <f t="shared" ca="1" si="75"/>
        <v/>
      </c>
    </row>
    <row r="596" spans="1:14">
      <c r="A596">
        <f t="shared" si="78"/>
        <v>593</v>
      </c>
      <c r="B596" t="str">
        <f ca="1">IFERROR(VLOOKUP($A596,'vbs,vba'!$G:$H,2,FALSE),"")</f>
        <v/>
      </c>
      <c r="C596" t="str">
        <f ca="1">IFERROR(VLOOKUP($A596,python!$H:$I,2,FALSE),"")</f>
        <v/>
      </c>
      <c r="D596" t="str">
        <f ca="1">IFERROR(VLOOKUP($A596,bat!$F:$G,2,FALSE),"")</f>
        <v>フォルダ 作成</v>
      </c>
      <c r="E596" t="str">
        <f t="shared" ca="1" si="76"/>
        <v>フォルダ 作成</v>
      </c>
      <c r="F596">
        <f ca="1">IF($E596="","",COUNTIF($E$3:$E596,$E596))</f>
        <v>2</v>
      </c>
      <c r="G596" t="str">
        <f ca="1">IF(OR(F596&gt;1,F596=""),"",COUNTIF($F$3:$F596,1))</f>
        <v/>
      </c>
      <c r="H596" t="str">
        <f t="shared" ca="1" si="77"/>
        <v>フォルダ 作成</v>
      </c>
      <c r="J596">
        <f t="shared" si="79"/>
        <v>593</v>
      </c>
      <c r="K596" t="str">
        <f t="shared" ca="1" si="73"/>
        <v/>
      </c>
      <c r="L596" s="36" t="str">
        <f t="shared" ca="1" si="72"/>
        <v/>
      </c>
      <c r="M596" s="36" t="str">
        <f t="shared" ca="1" si="74"/>
        <v/>
      </c>
      <c r="N596" s="36" t="str">
        <f t="shared" ca="1" si="75"/>
        <v/>
      </c>
    </row>
    <row r="597" spans="1:14">
      <c r="A597">
        <f t="shared" si="78"/>
        <v>594</v>
      </c>
      <c r="B597" t="str">
        <f ca="1">IFERROR(VLOOKUP($A597,'vbs,vba'!$G:$H,2,FALSE),"")</f>
        <v/>
      </c>
      <c r="C597" t="str">
        <f ca="1">IFERROR(VLOOKUP($A597,python!$H:$I,2,FALSE),"")</f>
        <v/>
      </c>
      <c r="D597" t="str">
        <f ca="1">IFERROR(VLOOKUP($A597,bat!$F:$G,2,FALSE),"")</f>
        <v>フォルダ 削除</v>
      </c>
      <c r="E597" t="str">
        <f t="shared" ca="1" si="76"/>
        <v>フォルダ 削除</v>
      </c>
      <c r="F597">
        <f ca="1">IF($E597="","",COUNTIF($E$3:$E597,$E597))</f>
        <v>2</v>
      </c>
      <c r="G597" t="str">
        <f ca="1">IF(OR(F597&gt;1,F597=""),"",COUNTIF($F$3:$F597,1))</f>
        <v/>
      </c>
      <c r="H597" t="str">
        <f t="shared" ca="1" si="77"/>
        <v>フォルダ 削除</v>
      </c>
      <c r="J597">
        <f t="shared" si="79"/>
        <v>594</v>
      </c>
      <c r="K597" t="str">
        <f t="shared" ca="1" si="73"/>
        <v/>
      </c>
      <c r="L597" s="36" t="str">
        <f t="shared" ca="1" si="72"/>
        <v/>
      </c>
      <c r="M597" s="36" t="str">
        <f t="shared" ca="1" si="74"/>
        <v/>
      </c>
      <c r="N597" s="36" t="str">
        <f t="shared" ca="1" si="75"/>
        <v/>
      </c>
    </row>
    <row r="598" spans="1:14">
      <c r="A598">
        <f t="shared" si="78"/>
        <v>595</v>
      </c>
      <c r="B598" t="str">
        <f ca="1">IFERROR(VLOOKUP($A598,'vbs,vba'!$G:$H,2,FALSE),"")</f>
        <v/>
      </c>
      <c r="C598" t="str">
        <f ca="1">IFERROR(VLOOKUP($A598,python!$H:$I,2,FALSE),"")</f>
        <v/>
      </c>
      <c r="D598" t="str">
        <f ca="1">IFERROR(VLOOKUP($A598,bat!$F:$G,2,FALSE),"")</f>
        <v>フォルダ 移動</v>
      </c>
      <c r="E598" t="str">
        <f t="shared" ca="1" si="76"/>
        <v>フォルダ 移動</v>
      </c>
      <c r="F598">
        <f ca="1">IF($E598="","",COUNTIF($E$3:$E598,$E598))</f>
        <v>1</v>
      </c>
      <c r="G598">
        <f ca="1">IF(OR(F598&gt;1,F598=""),"",COUNTIF($F$3:$F598,1))</f>
        <v>489</v>
      </c>
      <c r="H598" t="str">
        <f t="shared" ca="1" si="77"/>
        <v>フォルダ 移動</v>
      </c>
      <c r="J598">
        <f t="shared" si="79"/>
        <v>595</v>
      </c>
      <c r="K598" t="str">
        <f t="shared" ca="1" si="73"/>
        <v/>
      </c>
      <c r="L598" s="36" t="str">
        <f t="shared" ca="1" si="72"/>
        <v/>
      </c>
      <c r="M598" s="36" t="str">
        <f t="shared" ca="1" si="74"/>
        <v/>
      </c>
      <c r="N598" s="36" t="str">
        <f t="shared" ca="1" si="75"/>
        <v/>
      </c>
    </row>
    <row r="599" spans="1:14">
      <c r="A599">
        <f t="shared" si="78"/>
        <v>596</v>
      </c>
      <c r="B599" t="str">
        <f ca="1">IFERROR(VLOOKUP($A599,'vbs,vba'!$G:$H,2,FALSE),"")</f>
        <v/>
      </c>
      <c r="C599" t="str">
        <f ca="1">IFERROR(VLOOKUP($A599,python!$H:$I,2,FALSE),"")</f>
        <v/>
      </c>
      <c r="D599" t="str">
        <f ca="1">IFERROR(VLOOKUP($A599,bat!$F:$G,2,FALSE),"")</f>
        <v>フォルダ コピー</v>
      </c>
      <c r="E599" t="str">
        <f t="shared" ca="1" si="76"/>
        <v>フォルダ コピー</v>
      </c>
      <c r="F599">
        <f ca="1">IF($E599="","",COUNTIF($E$3:$E599,$E599))</f>
        <v>2</v>
      </c>
      <c r="G599" t="str">
        <f ca="1">IF(OR(F599&gt;1,F599=""),"",COUNTIF($F$3:$F599,1))</f>
        <v/>
      </c>
      <c r="H599" t="str">
        <f t="shared" ca="1" si="77"/>
        <v>フォルダ コピー</v>
      </c>
      <c r="J599">
        <f t="shared" si="79"/>
        <v>596</v>
      </c>
      <c r="K599" t="str">
        <f t="shared" ca="1" si="73"/>
        <v/>
      </c>
      <c r="L599" s="36" t="str">
        <f t="shared" ca="1" si="72"/>
        <v/>
      </c>
      <c r="M599" s="36" t="str">
        <f t="shared" ca="1" si="74"/>
        <v/>
      </c>
      <c r="N599" s="36" t="str">
        <f t="shared" ca="1" si="75"/>
        <v/>
      </c>
    </row>
    <row r="600" spans="1:14">
      <c r="A600">
        <f t="shared" si="78"/>
        <v>597</v>
      </c>
      <c r="B600" t="str">
        <f ca="1">IFERROR(VLOOKUP($A600,'vbs,vba'!$G:$H,2,FALSE),"")</f>
        <v/>
      </c>
      <c r="C600" t="str">
        <f ca="1">IFERROR(VLOOKUP($A600,python!$H:$I,2,FALSE),"")</f>
        <v/>
      </c>
      <c r="D600" t="str">
        <f ca="1">IFERROR(VLOOKUP($A600,bat!$F:$G,2,FALSE),"")</f>
        <v>フォルダ同期</v>
      </c>
      <c r="E600" t="str">
        <f t="shared" ca="1" si="76"/>
        <v>フォルダ同期</v>
      </c>
      <c r="F600">
        <f ca="1">IF($E600="","",COUNTIF($E$3:$E600,$E600))</f>
        <v>1</v>
      </c>
      <c r="G600">
        <f ca="1">IF(OR(F600&gt;1,F600=""),"",COUNTIF($F$3:$F600,1))</f>
        <v>490</v>
      </c>
      <c r="H600" t="str">
        <f t="shared" ca="1" si="77"/>
        <v>フォルダ同期</v>
      </c>
      <c r="J600">
        <f t="shared" si="79"/>
        <v>597</v>
      </c>
      <c r="K600" t="str">
        <f t="shared" ca="1" si="73"/>
        <v/>
      </c>
      <c r="L600" s="36" t="str">
        <f t="shared" ca="1" si="72"/>
        <v/>
      </c>
      <c r="M600" s="36" t="str">
        <f t="shared" ca="1" si="74"/>
        <v/>
      </c>
      <c r="N600" s="36" t="str">
        <f t="shared" ca="1" si="75"/>
        <v/>
      </c>
    </row>
    <row r="601" spans="1:14">
      <c r="A601">
        <f t="shared" si="78"/>
        <v>598</v>
      </c>
      <c r="B601" t="str">
        <f ca="1">IFERROR(VLOOKUP($A601,'vbs,vba'!$G:$H,2,FALSE),"")</f>
        <v/>
      </c>
      <c r="C601" t="str">
        <f ca="1">IFERROR(VLOOKUP($A601,python!$H:$I,2,FALSE),"")</f>
        <v/>
      </c>
      <c r="D601" t="str">
        <f ca="1">IFERROR(VLOOKUP($A601,bat!$F:$G,2,FALSE),"")</f>
        <v>ファイル＆フォルダ ツリー取得(ファイル＆フォルダ)</v>
      </c>
      <c r="E601" t="str">
        <f t="shared" ca="1" si="76"/>
        <v>ファイル＆フォルダ ツリー取得(ファイル＆フォルダ)</v>
      </c>
      <c r="F601">
        <f ca="1">IF($E601="","",COUNTIF($E$3:$E601,$E601))</f>
        <v>1</v>
      </c>
      <c r="G601">
        <f ca="1">IF(OR(F601&gt;1,F601=""),"",COUNTIF($F$3:$F601,1))</f>
        <v>491</v>
      </c>
      <c r="H601" t="str">
        <f t="shared" ca="1" si="77"/>
        <v>ファイル＆フォルダ ツリー取得(ファイル＆フォルダ)</v>
      </c>
      <c r="J601">
        <f t="shared" si="79"/>
        <v>598</v>
      </c>
      <c r="K601" t="str">
        <f t="shared" ca="1" si="73"/>
        <v/>
      </c>
      <c r="L601" s="36" t="str">
        <f t="shared" ca="1" si="72"/>
        <v/>
      </c>
      <c r="M601" s="36" t="str">
        <f t="shared" ca="1" si="74"/>
        <v/>
      </c>
      <c r="N601" s="36" t="str">
        <f t="shared" ca="1" si="75"/>
        <v/>
      </c>
    </row>
    <row r="602" spans="1:14">
      <c r="A602">
        <f t="shared" si="78"/>
        <v>599</v>
      </c>
      <c r="B602" t="str">
        <f ca="1">IFERROR(VLOOKUP($A602,'vbs,vba'!$G:$H,2,FALSE),"")</f>
        <v/>
      </c>
      <c r="C602" t="str">
        <f ca="1">IFERROR(VLOOKUP($A602,python!$H:$I,2,FALSE),"")</f>
        <v/>
      </c>
      <c r="D602" t="str">
        <f ca="1">IFERROR(VLOOKUP($A602,bat!$F:$G,2,FALSE),"")</f>
        <v>ファイル＆フォルダ ツリー取得(フォルダのみ)</v>
      </c>
      <c r="E602" t="str">
        <f t="shared" ca="1" si="76"/>
        <v>ファイル＆フォルダ ツリー取得(フォルダのみ)</v>
      </c>
      <c r="F602">
        <f ca="1">IF($E602="","",COUNTIF($E$3:$E602,$E602))</f>
        <v>1</v>
      </c>
      <c r="G602">
        <f ca="1">IF(OR(F602&gt;1,F602=""),"",COUNTIF($F$3:$F602,1))</f>
        <v>492</v>
      </c>
      <c r="H602" t="str">
        <f t="shared" ca="1" si="77"/>
        <v>ファイル＆フォルダ ツリー取得(フォルダのみ)</v>
      </c>
      <c r="J602">
        <f t="shared" si="79"/>
        <v>599</v>
      </c>
      <c r="K602" t="str">
        <f t="shared" ca="1" si="73"/>
        <v/>
      </c>
      <c r="L602" s="36" t="str">
        <f t="shared" ca="1" si="72"/>
        <v/>
      </c>
      <c r="M602" s="36" t="str">
        <f t="shared" ca="1" si="74"/>
        <v/>
      </c>
      <c r="N602" s="36" t="str">
        <f t="shared" ca="1" si="75"/>
        <v/>
      </c>
    </row>
    <row r="603" spans="1:14">
      <c r="A603">
        <f t="shared" si="78"/>
        <v>600</v>
      </c>
      <c r="B603" t="str">
        <f ca="1">IFERROR(VLOOKUP($A603,'vbs,vba'!$G:$H,2,FALSE),"")</f>
        <v/>
      </c>
      <c r="C603" t="str">
        <f ca="1">IFERROR(VLOOKUP($A603,python!$H:$I,2,FALSE),"")</f>
        <v/>
      </c>
      <c r="D603" t="str">
        <f ca="1">IFERROR(VLOOKUP($A603,bat!$F:$G,2,FALSE),"")</f>
        <v>パス一覧取得(ファイル＆フォルダ)</v>
      </c>
      <c r="E603" t="str">
        <f t="shared" ca="1" si="76"/>
        <v>パス一覧取得(ファイル＆フォルダ)</v>
      </c>
      <c r="F603">
        <f ca="1">IF($E603="","",COUNTIF($E$3:$E603,$E603))</f>
        <v>1</v>
      </c>
      <c r="G603">
        <f ca="1">IF(OR(F603&gt;1,F603=""),"",COUNTIF($F$3:$F603,1))</f>
        <v>493</v>
      </c>
      <c r="H603" t="str">
        <f t="shared" ca="1" si="77"/>
        <v>パス一覧取得(ファイル＆フォルダ)</v>
      </c>
      <c r="J603">
        <f t="shared" si="79"/>
        <v>600</v>
      </c>
      <c r="K603" t="str">
        <f t="shared" ca="1" si="73"/>
        <v/>
      </c>
      <c r="L603" s="36" t="str">
        <f t="shared" ca="1" si="72"/>
        <v/>
      </c>
      <c r="M603" s="36" t="str">
        <f t="shared" ca="1" si="74"/>
        <v/>
      </c>
      <c r="N603" s="36" t="str">
        <f t="shared" ca="1" si="75"/>
        <v/>
      </c>
    </row>
    <row r="604" spans="1:14">
      <c r="A604">
        <f t="shared" si="78"/>
        <v>601</v>
      </c>
      <c r="B604" t="str">
        <f ca="1">IFERROR(VLOOKUP($A604,'vbs,vba'!$G:$H,2,FALSE),"")</f>
        <v/>
      </c>
      <c r="C604" t="str">
        <f ca="1">IFERROR(VLOOKUP($A604,python!$H:$I,2,FALSE),"")</f>
        <v/>
      </c>
      <c r="D604" t="str">
        <f ca="1">IFERROR(VLOOKUP($A604,bat!$F:$G,2,FALSE),"")</f>
        <v>パス一覧取得(フォルダのみ)</v>
      </c>
      <c r="E604" t="str">
        <f t="shared" ca="1" si="76"/>
        <v>パス一覧取得(フォルダのみ)</v>
      </c>
      <c r="F604">
        <f ca="1">IF($E604="","",COUNTIF($E$3:$E604,$E604))</f>
        <v>1</v>
      </c>
      <c r="G604">
        <f ca="1">IF(OR(F604&gt;1,F604=""),"",COUNTIF($F$3:$F604,1))</f>
        <v>494</v>
      </c>
      <c r="H604" t="str">
        <f t="shared" ca="1" si="77"/>
        <v>パス一覧取得(フォルダのみ)</v>
      </c>
      <c r="J604">
        <f t="shared" si="79"/>
        <v>601</v>
      </c>
      <c r="K604" t="str">
        <f t="shared" ca="1" si="73"/>
        <v/>
      </c>
      <c r="L604" s="36" t="str">
        <f t="shared" ca="1" si="72"/>
        <v/>
      </c>
      <c r="M604" s="36" t="str">
        <f t="shared" ca="1" si="74"/>
        <v/>
      </c>
      <c r="N604" s="36" t="str">
        <f t="shared" ca="1" si="75"/>
        <v/>
      </c>
    </row>
    <row r="605" spans="1:14">
      <c r="A605">
        <f t="shared" si="78"/>
        <v>602</v>
      </c>
      <c r="B605" t="str">
        <f ca="1">IFERROR(VLOOKUP($A605,'vbs,vba'!$G:$H,2,FALSE),"")</f>
        <v/>
      </c>
      <c r="C605" t="str">
        <f ca="1">IFERROR(VLOOKUP($A605,python!$H:$I,2,FALSE),"")</f>
        <v/>
      </c>
      <c r="D605" t="str">
        <f ca="1">IFERROR(VLOOKUP($A605,bat!$F:$G,2,FALSE),"")</f>
        <v>パス一覧取得(ファイルのみ)</v>
      </c>
      <c r="E605" t="str">
        <f t="shared" ca="1" si="76"/>
        <v>パス一覧取得(ファイルのみ)</v>
      </c>
      <c r="F605">
        <f ca="1">IF($E605="","",COUNTIF($E$3:$E605,$E605))</f>
        <v>1</v>
      </c>
      <c r="G605">
        <f ca="1">IF(OR(F605&gt;1,F605=""),"",COUNTIF($F$3:$F605,1))</f>
        <v>495</v>
      </c>
      <c r="H605" t="str">
        <f t="shared" ca="1" si="77"/>
        <v>パス一覧取得(ファイルのみ)</v>
      </c>
      <c r="J605">
        <f t="shared" si="79"/>
        <v>602</v>
      </c>
      <c r="K605" t="str">
        <f t="shared" ca="1" si="73"/>
        <v/>
      </c>
      <c r="L605" s="36" t="str">
        <f t="shared" ca="1" si="72"/>
        <v/>
      </c>
      <c r="M605" s="36" t="str">
        <f t="shared" ca="1" si="74"/>
        <v/>
      </c>
      <c r="N605" s="36" t="str">
        <f t="shared" ca="1" si="75"/>
        <v/>
      </c>
    </row>
    <row r="606" spans="1:14">
      <c r="A606">
        <f t="shared" si="78"/>
        <v>603</v>
      </c>
      <c r="B606" t="str">
        <f ca="1">IFERROR(VLOOKUP($A606,'vbs,vba'!$G:$H,2,FALSE),"")</f>
        <v/>
      </c>
      <c r="C606" t="str">
        <f ca="1">IFERROR(VLOOKUP($A606,python!$H:$I,2,FALSE),"")</f>
        <v/>
      </c>
      <c r="D606" t="str">
        <f ca="1">IFERROR(VLOOKUP($A606,bat!$F:$G,2,FALSE),"")</f>
        <v>パス一覧取得(.c、.hファイルのみ)</v>
      </c>
      <c r="E606" t="str">
        <f t="shared" ca="1" si="76"/>
        <v>パス一覧取得(.c、.hファイルのみ)</v>
      </c>
      <c r="F606">
        <f ca="1">IF($E606="","",COUNTIF($E$3:$E606,$E606))</f>
        <v>1</v>
      </c>
      <c r="G606">
        <f ca="1">IF(OR(F606&gt;1,F606=""),"",COUNTIF($F$3:$F606,1))</f>
        <v>496</v>
      </c>
      <c r="H606" t="str">
        <f t="shared" ca="1" si="77"/>
        <v>パス一覧取得(.c、.hファイルのみ)</v>
      </c>
      <c r="J606">
        <f t="shared" si="79"/>
        <v>603</v>
      </c>
      <c r="K606" t="str">
        <f t="shared" ca="1" si="73"/>
        <v/>
      </c>
      <c r="L606" s="36" t="str">
        <f t="shared" ca="1" si="72"/>
        <v/>
      </c>
      <c r="M606" s="36" t="str">
        <f t="shared" ca="1" si="74"/>
        <v/>
      </c>
      <c r="N606" s="36" t="str">
        <f t="shared" ca="1" si="75"/>
        <v/>
      </c>
    </row>
    <row r="607" spans="1:14">
      <c r="A607">
        <f t="shared" si="78"/>
        <v>604</v>
      </c>
      <c r="B607" t="str">
        <f ca="1">IFERROR(VLOOKUP($A607,'vbs,vba'!$G:$H,2,FALSE),"")</f>
        <v/>
      </c>
      <c r="C607" t="str">
        <f ca="1">IFERROR(VLOOKUP($A607,python!$H:$I,2,FALSE),"")</f>
        <v/>
      </c>
      <c r="D607" t="str">
        <f ca="1">IFERROR(VLOOKUP($A607,bat!$F:$G,2,FALSE),"")</f>
        <v>シンボリックリンク作成（フォルダ）</v>
      </c>
      <c r="E607" t="str">
        <f t="shared" ca="1" si="76"/>
        <v>シンボリックリンク作成（フォルダ）</v>
      </c>
      <c r="F607">
        <f ca="1">IF($E607="","",COUNTIF($E$3:$E607,$E607))</f>
        <v>1</v>
      </c>
      <c r="G607">
        <f ca="1">IF(OR(F607&gt;1,F607=""),"",COUNTIF($F$3:$F607,1))</f>
        <v>497</v>
      </c>
      <c r="H607" t="str">
        <f t="shared" ca="1" si="77"/>
        <v>シンボリックリンク作成（フォルダ）</v>
      </c>
      <c r="J607">
        <f t="shared" si="79"/>
        <v>604</v>
      </c>
      <c r="K607" t="str">
        <f t="shared" ca="1" si="73"/>
        <v/>
      </c>
      <c r="L607" s="36" t="str">
        <f t="shared" ca="1" si="72"/>
        <v/>
      </c>
      <c r="M607" s="36" t="str">
        <f t="shared" ca="1" si="74"/>
        <v/>
      </c>
      <c r="N607" s="36" t="str">
        <f t="shared" ca="1" si="75"/>
        <v/>
      </c>
    </row>
    <row r="608" spans="1:14">
      <c r="A608">
        <f t="shared" si="78"/>
        <v>605</v>
      </c>
      <c r="B608" t="str">
        <f ca="1">IFERROR(VLOOKUP($A608,'vbs,vba'!$G:$H,2,FALSE),"")</f>
        <v/>
      </c>
      <c r="C608" t="str">
        <f ca="1">IFERROR(VLOOKUP($A608,python!$H:$I,2,FALSE),"")</f>
        <v/>
      </c>
      <c r="D608" t="str">
        <f ca="1">IFERROR(VLOOKUP($A608,bat!$F:$G,2,FALSE),"")</f>
        <v>シンボリックリンク作成（ファイル）</v>
      </c>
      <c r="E608" t="str">
        <f t="shared" ca="1" si="76"/>
        <v>シンボリックリンク作成（ファイル）</v>
      </c>
      <c r="F608">
        <f ca="1">IF($E608="","",COUNTIF($E$3:$E608,$E608))</f>
        <v>1</v>
      </c>
      <c r="G608">
        <f ca="1">IF(OR(F608&gt;1,F608=""),"",COUNTIF($F$3:$F608,1))</f>
        <v>498</v>
      </c>
      <c r="H608" t="str">
        <f t="shared" ca="1" si="77"/>
        <v>シンボリックリンク作成（ファイル）</v>
      </c>
      <c r="J608">
        <f t="shared" si="79"/>
        <v>605</v>
      </c>
      <c r="K608" t="str">
        <f t="shared" ca="1" si="73"/>
        <v/>
      </c>
      <c r="L608" s="36" t="str">
        <f t="shared" ca="1" si="72"/>
        <v/>
      </c>
      <c r="M608" s="36" t="str">
        <f t="shared" ca="1" si="74"/>
        <v/>
      </c>
      <c r="N608" s="36" t="str">
        <f t="shared" ca="1" si="75"/>
        <v/>
      </c>
    </row>
    <row r="609" spans="1:14">
      <c r="A609">
        <f t="shared" si="78"/>
        <v>606</v>
      </c>
      <c r="B609" t="str">
        <f ca="1">IFERROR(VLOOKUP($A609,'vbs,vba'!$G:$H,2,FALSE),"")</f>
        <v/>
      </c>
      <c r="C609" t="str">
        <f ca="1">IFERROR(VLOOKUP($A609,python!$H:$I,2,FALSE),"")</f>
        <v/>
      </c>
      <c r="D609" t="str">
        <f ca="1">IFERROR(VLOOKUP($A609,bat!$F:$G,2,FALSE),"")</f>
        <v>ショートカットファイル作成（フォルダ/ファイル）</v>
      </c>
      <c r="E609" t="str">
        <f t="shared" ca="1" si="76"/>
        <v>ショートカットファイル作成（フォルダ/ファイル）</v>
      </c>
      <c r="F609">
        <f ca="1">IF($E609="","",COUNTIF($E$3:$E609,$E609))</f>
        <v>1</v>
      </c>
      <c r="G609">
        <f ca="1">IF(OR(F609&gt;1,F609=""),"",COUNTIF($F$3:$F609,1))</f>
        <v>499</v>
      </c>
      <c r="H609" t="str">
        <f t="shared" ca="1" si="77"/>
        <v>ショートカットファイル作成（フォルダ/ファイル）</v>
      </c>
      <c r="J609">
        <f t="shared" si="79"/>
        <v>606</v>
      </c>
      <c r="K609" t="str">
        <f t="shared" ca="1" si="73"/>
        <v/>
      </c>
      <c r="L609" s="36" t="str">
        <f t="shared" ca="1" si="72"/>
        <v/>
      </c>
      <c r="M609" s="36" t="str">
        <f t="shared" ca="1" si="74"/>
        <v/>
      </c>
      <c r="N609" s="36" t="str">
        <f t="shared" ca="1" si="75"/>
        <v/>
      </c>
    </row>
    <row r="610" spans="1:14">
      <c r="A610">
        <f t="shared" si="78"/>
        <v>607</v>
      </c>
      <c r="B610" t="str">
        <f ca="1">IFERROR(VLOOKUP($A610,'vbs,vba'!$G:$H,2,FALSE),"")</f>
        <v/>
      </c>
      <c r="C610" t="str">
        <f ca="1">IFERROR(VLOOKUP($A610,python!$H:$I,2,FALSE),"")</f>
        <v/>
      </c>
      <c r="D610" t="str">
        <f ca="1">IFERROR(VLOOKUP($A610,bat!$F:$G,2,FALSE),"")</f>
        <v>システム属性設定</v>
      </c>
      <c r="E610" t="str">
        <f t="shared" ca="1" si="76"/>
        <v>システム属性設定</v>
      </c>
      <c r="F610">
        <f ca="1">IF($E610="","",COUNTIF($E$3:$E610,$E610))</f>
        <v>1</v>
      </c>
      <c r="G610">
        <f ca="1">IF(OR(F610&gt;1,F610=""),"",COUNTIF($F$3:$F610,1))</f>
        <v>500</v>
      </c>
      <c r="H610" t="str">
        <f t="shared" ca="1" si="77"/>
        <v>システム属性設定</v>
      </c>
      <c r="J610">
        <f t="shared" si="79"/>
        <v>607</v>
      </c>
      <c r="K610" t="str">
        <f t="shared" ca="1" si="73"/>
        <v/>
      </c>
      <c r="L610" s="36" t="str">
        <f t="shared" ca="1" si="72"/>
        <v/>
      </c>
      <c r="M610" s="36" t="str">
        <f t="shared" ca="1" si="74"/>
        <v/>
      </c>
      <c r="N610" s="36" t="str">
        <f t="shared" ca="1" si="75"/>
        <v/>
      </c>
    </row>
    <row r="611" spans="1:14">
      <c r="A611">
        <f t="shared" si="78"/>
        <v>608</v>
      </c>
      <c r="B611" t="str">
        <f ca="1">IFERROR(VLOOKUP($A611,'vbs,vba'!$G:$H,2,FALSE),"")</f>
        <v/>
      </c>
      <c r="C611" t="str">
        <f ca="1">IFERROR(VLOOKUP($A611,python!$H:$I,2,FALSE),"")</f>
        <v/>
      </c>
      <c r="D611" t="str">
        <f ca="1">IFERROR(VLOOKUP($A611,bat!$F:$G,2,FALSE),"")</f>
        <v>システム属性解除</v>
      </c>
      <c r="E611" t="str">
        <f t="shared" ca="1" si="76"/>
        <v>システム属性解除</v>
      </c>
      <c r="F611">
        <f ca="1">IF($E611="","",COUNTIF($E$3:$E611,$E611))</f>
        <v>1</v>
      </c>
      <c r="G611">
        <f ca="1">IF(OR(F611&gt;1,F611=""),"",COUNTIF($F$3:$F611,1))</f>
        <v>501</v>
      </c>
      <c r="H611" t="str">
        <f t="shared" ca="1" si="77"/>
        <v>システム属性解除</v>
      </c>
      <c r="J611">
        <f t="shared" si="79"/>
        <v>608</v>
      </c>
      <c r="K611" t="str">
        <f t="shared" ca="1" si="73"/>
        <v/>
      </c>
      <c r="L611" s="36" t="str">
        <f t="shared" ca="1" si="72"/>
        <v/>
      </c>
      <c r="M611" s="36" t="str">
        <f t="shared" ca="1" si="74"/>
        <v/>
      </c>
      <c r="N611" s="36" t="str">
        <f t="shared" ca="1" si="75"/>
        <v/>
      </c>
    </row>
    <row r="612" spans="1:14">
      <c r="A612">
        <f t="shared" si="78"/>
        <v>609</v>
      </c>
      <c r="B612" t="str">
        <f ca="1">IFERROR(VLOOKUP($A612,'vbs,vba'!$G:$H,2,FALSE),"")</f>
        <v/>
      </c>
      <c r="C612" t="str">
        <f ca="1">IFERROR(VLOOKUP($A612,python!$H:$I,2,FALSE),"")</f>
        <v/>
      </c>
      <c r="D612" t="str">
        <f ca="1">IFERROR(VLOOKUP($A612,bat!$F:$G,2,FALSE),"")</f>
        <v>隠し属性設定</v>
      </c>
      <c r="E612" t="str">
        <f t="shared" ca="1" si="76"/>
        <v>隠し属性設定</v>
      </c>
      <c r="F612">
        <f ca="1">IF($E612="","",COUNTIF($E$3:$E612,$E612))</f>
        <v>1</v>
      </c>
      <c r="G612">
        <f ca="1">IF(OR(F612&gt;1,F612=""),"",COUNTIF($F$3:$F612,1))</f>
        <v>502</v>
      </c>
      <c r="H612" t="str">
        <f t="shared" ca="1" si="77"/>
        <v>隠し属性設定</v>
      </c>
      <c r="J612">
        <f t="shared" si="79"/>
        <v>609</v>
      </c>
      <c r="K612" t="str">
        <f t="shared" ca="1" si="73"/>
        <v/>
      </c>
      <c r="L612" s="36" t="str">
        <f t="shared" ca="1" si="72"/>
        <v/>
      </c>
      <c r="M612" s="36" t="str">
        <f t="shared" ca="1" si="74"/>
        <v/>
      </c>
      <c r="N612" s="36" t="str">
        <f t="shared" ca="1" si="75"/>
        <v/>
      </c>
    </row>
    <row r="613" spans="1:14">
      <c r="A613">
        <f t="shared" si="78"/>
        <v>610</v>
      </c>
      <c r="B613" t="str">
        <f ca="1">IFERROR(VLOOKUP($A613,'vbs,vba'!$G:$H,2,FALSE),"")</f>
        <v/>
      </c>
      <c r="C613" t="str">
        <f ca="1">IFERROR(VLOOKUP($A613,python!$H:$I,2,FALSE),"")</f>
        <v/>
      </c>
      <c r="D613" t="str">
        <f ca="1">IFERROR(VLOOKUP($A613,bat!$F:$G,2,FALSE),"")</f>
        <v>隠し属性解除</v>
      </c>
      <c r="E613" t="str">
        <f t="shared" ca="1" si="76"/>
        <v>隠し属性解除</v>
      </c>
      <c r="F613">
        <f ca="1">IF($E613="","",COUNTIF($E$3:$E613,$E613))</f>
        <v>1</v>
      </c>
      <c r="G613">
        <f ca="1">IF(OR(F613&gt;1,F613=""),"",COUNTIF($F$3:$F613,1))</f>
        <v>503</v>
      </c>
      <c r="H613" t="str">
        <f t="shared" ca="1" si="77"/>
        <v>隠し属性解除</v>
      </c>
      <c r="J613">
        <f t="shared" si="79"/>
        <v>610</v>
      </c>
      <c r="K613" t="str">
        <f t="shared" ca="1" si="73"/>
        <v/>
      </c>
      <c r="L613" s="36" t="str">
        <f t="shared" ca="1" si="72"/>
        <v/>
      </c>
      <c r="M613" s="36" t="str">
        <f t="shared" ca="1" si="74"/>
        <v/>
      </c>
      <c r="N613" s="36" t="str">
        <f t="shared" ca="1" si="75"/>
        <v/>
      </c>
    </row>
    <row r="614" spans="1:14">
      <c r="A614">
        <f t="shared" si="78"/>
        <v>611</v>
      </c>
      <c r="B614" t="str">
        <f ca="1">IFERROR(VLOOKUP($A614,'vbs,vba'!$G:$H,2,FALSE),"")</f>
        <v/>
      </c>
      <c r="C614" t="str">
        <f ca="1">IFERROR(VLOOKUP($A614,python!$H:$I,2,FALSE),"")</f>
        <v/>
      </c>
      <c r="D614" t="str">
        <f ca="1">IFERROR(VLOOKUP($A614,bat!$F:$G,2,FALSE),"")</f>
        <v/>
      </c>
      <c r="E614" t="str">
        <f t="shared" ca="1" si="76"/>
        <v/>
      </c>
      <c r="F614" t="str">
        <f ca="1">IF($E614="","",COUNTIF($E$3:$E614,$E614))</f>
        <v/>
      </c>
      <c r="G614" t="str">
        <f ca="1">IF(OR(F614&gt;1,F614=""),"",COUNTIF($F$3:$F614,1))</f>
        <v/>
      </c>
      <c r="H614" t="str">
        <f t="shared" ca="1" si="77"/>
        <v/>
      </c>
      <c r="J614">
        <f t="shared" si="79"/>
        <v>611</v>
      </c>
      <c r="K614" t="str">
        <f t="shared" ca="1" si="73"/>
        <v/>
      </c>
      <c r="L614" s="36" t="str">
        <f t="shared" ca="1" si="72"/>
        <v/>
      </c>
      <c r="M614" s="36" t="str">
        <f t="shared" ca="1" si="74"/>
        <v/>
      </c>
      <c r="N614" s="36" t="str">
        <f t="shared" ca="1" si="75"/>
        <v/>
      </c>
    </row>
    <row r="615" spans="1:14">
      <c r="A615">
        <f t="shared" si="78"/>
        <v>612</v>
      </c>
      <c r="B615" t="str">
        <f ca="1">IFERROR(VLOOKUP($A615,'vbs,vba'!$G:$H,2,FALSE),"")</f>
        <v/>
      </c>
      <c r="C615" t="str">
        <f ca="1">IFERROR(VLOOKUP($A615,python!$H:$I,2,FALSE),"")</f>
        <v/>
      </c>
      <c r="D615" t="str">
        <f ca="1">IFERROR(VLOOKUP($A615,bat!$F:$G,2,FALSE),"")</f>
        <v/>
      </c>
      <c r="E615" t="str">
        <f t="shared" ca="1" si="76"/>
        <v/>
      </c>
      <c r="F615" t="str">
        <f ca="1">IF($E615="","",COUNTIF($E$3:$E615,$E615))</f>
        <v/>
      </c>
      <c r="G615" t="str">
        <f ca="1">IF(OR(F615&gt;1,F615=""),"",COUNTIF($F$3:$F615,1))</f>
        <v/>
      </c>
      <c r="H615" t="str">
        <f t="shared" ca="1" si="77"/>
        <v/>
      </c>
      <c r="J615">
        <f t="shared" si="79"/>
        <v>612</v>
      </c>
      <c r="K615" t="str">
        <f t="shared" ca="1" si="73"/>
        <v/>
      </c>
      <c r="L615" s="36" t="str">
        <f t="shared" ca="1" si="72"/>
        <v/>
      </c>
      <c r="M615" s="36" t="str">
        <f t="shared" ca="1" si="74"/>
        <v/>
      </c>
      <c r="N615" s="36" t="str">
        <f t="shared" ca="1" si="75"/>
        <v/>
      </c>
    </row>
    <row r="616" spans="1:14">
      <c r="A616">
        <f t="shared" si="78"/>
        <v>613</v>
      </c>
      <c r="B616" t="str">
        <f ca="1">IFERROR(VLOOKUP($A616,'vbs,vba'!$G:$H,2,FALSE),"")</f>
        <v/>
      </c>
      <c r="C616" t="str">
        <f ca="1">IFERROR(VLOOKUP($A616,python!$H:$I,2,FALSE),"")</f>
        <v/>
      </c>
      <c r="D616" t="str">
        <f ca="1">IFERROR(VLOOKUP($A616,bat!$F:$G,2,FALSE),"")</f>
        <v/>
      </c>
      <c r="E616" t="str">
        <f t="shared" ca="1" si="76"/>
        <v/>
      </c>
      <c r="F616" t="str">
        <f ca="1">IF($E616="","",COUNTIF($E$3:$E616,$E616))</f>
        <v/>
      </c>
      <c r="G616" t="str">
        <f ca="1">IF(OR(F616&gt;1,F616=""),"",COUNTIF($F$3:$F616,1))</f>
        <v/>
      </c>
      <c r="H616" t="str">
        <f t="shared" ca="1" si="77"/>
        <v/>
      </c>
      <c r="J616">
        <f t="shared" si="79"/>
        <v>613</v>
      </c>
      <c r="K616" t="str">
        <f t="shared" ca="1" si="73"/>
        <v/>
      </c>
      <c r="L616" s="36" t="str">
        <f t="shared" ca="1" si="72"/>
        <v/>
      </c>
      <c r="M616" s="36" t="str">
        <f t="shared" ca="1" si="74"/>
        <v/>
      </c>
      <c r="N616" s="36" t="str">
        <f t="shared" ca="1" si="75"/>
        <v/>
      </c>
    </row>
    <row r="617" spans="1:14">
      <c r="A617">
        <f t="shared" si="78"/>
        <v>614</v>
      </c>
      <c r="B617" t="str">
        <f ca="1">IFERROR(VLOOKUP($A617,'vbs,vba'!$G:$H,2,FALSE),"")</f>
        <v/>
      </c>
      <c r="C617" t="str">
        <f ca="1">IFERROR(VLOOKUP($A617,python!$H:$I,2,FALSE),"")</f>
        <v/>
      </c>
      <c r="D617" t="str">
        <f ca="1">IFERROR(VLOOKUP($A617,bat!$F:$G,2,FALSE),"")</f>
        <v/>
      </c>
      <c r="E617" t="str">
        <f t="shared" ca="1" si="76"/>
        <v/>
      </c>
      <c r="F617" t="str">
        <f ca="1">IF($E617="","",COUNTIF($E$3:$E617,$E617))</f>
        <v/>
      </c>
      <c r="G617" t="str">
        <f ca="1">IF(OR(F617&gt;1,F617=""),"",COUNTIF($F$3:$F617,1))</f>
        <v/>
      </c>
      <c r="H617" t="str">
        <f t="shared" ca="1" si="77"/>
        <v/>
      </c>
      <c r="J617">
        <f t="shared" si="79"/>
        <v>614</v>
      </c>
      <c r="K617" t="str">
        <f t="shared" ca="1" si="73"/>
        <v/>
      </c>
      <c r="L617" s="36" t="str">
        <f t="shared" ca="1" si="72"/>
        <v/>
      </c>
      <c r="M617" s="36" t="str">
        <f t="shared" ca="1" si="74"/>
        <v/>
      </c>
      <c r="N617" s="36" t="str">
        <f t="shared" ca="1" si="75"/>
        <v/>
      </c>
    </row>
    <row r="618" spans="1:14">
      <c r="A618">
        <f t="shared" si="78"/>
        <v>615</v>
      </c>
      <c r="B618" t="str">
        <f ca="1">IFERROR(VLOOKUP($A618,'vbs,vba'!$G:$H,2,FALSE),"")</f>
        <v/>
      </c>
      <c r="C618" t="str">
        <f ca="1">IFERROR(VLOOKUP($A618,python!$H:$I,2,FALSE),"")</f>
        <v/>
      </c>
      <c r="D618" t="str">
        <f ca="1">IFERROR(VLOOKUP($A618,bat!$F:$G,2,FALSE),"")</f>
        <v/>
      </c>
      <c r="E618" t="str">
        <f t="shared" ca="1" si="76"/>
        <v/>
      </c>
      <c r="F618" t="str">
        <f ca="1">IF($E618="","",COUNTIF($E$3:$E618,$E618))</f>
        <v/>
      </c>
      <c r="G618" t="str">
        <f ca="1">IF(OR(F618&gt;1,F618=""),"",COUNTIF($F$3:$F618,1))</f>
        <v/>
      </c>
      <c r="H618" t="str">
        <f t="shared" ca="1" si="77"/>
        <v/>
      </c>
      <c r="J618">
        <f t="shared" si="79"/>
        <v>615</v>
      </c>
      <c r="K618" t="str">
        <f t="shared" ca="1" si="73"/>
        <v/>
      </c>
      <c r="L618" s="36" t="str">
        <f t="shared" ca="1" si="72"/>
        <v/>
      </c>
      <c r="M618" s="36" t="str">
        <f t="shared" ca="1" si="74"/>
        <v/>
      </c>
      <c r="N618" s="36" t="str">
        <f t="shared" ca="1" si="75"/>
        <v/>
      </c>
    </row>
    <row r="619" spans="1:14">
      <c r="A619">
        <f t="shared" si="78"/>
        <v>616</v>
      </c>
      <c r="B619" t="str">
        <f ca="1">IFERROR(VLOOKUP($A619,'vbs,vba'!$G:$H,2,FALSE),"")</f>
        <v/>
      </c>
      <c r="C619" t="str">
        <f ca="1">IFERROR(VLOOKUP($A619,python!$H:$I,2,FALSE),"")</f>
        <v/>
      </c>
      <c r="D619" t="str">
        <f ca="1">IFERROR(VLOOKUP($A619,bat!$F:$G,2,FALSE),"")</f>
        <v/>
      </c>
      <c r="E619" t="str">
        <f t="shared" ca="1" si="76"/>
        <v/>
      </c>
      <c r="F619" t="str">
        <f ca="1">IF($E619="","",COUNTIF($E$3:$E619,$E619))</f>
        <v/>
      </c>
      <c r="G619" t="str">
        <f ca="1">IF(OR(F619&gt;1,F619=""),"",COUNTIF($F$3:$F619,1))</f>
        <v/>
      </c>
      <c r="H619" t="str">
        <f t="shared" ca="1" si="77"/>
        <v/>
      </c>
      <c r="J619">
        <f t="shared" si="79"/>
        <v>616</v>
      </c>
      <c r="K619" t="str">
        <f t="shared" ca="1" si="73"/>
        <v/>
      </c>
      <c r="L619" s="36" t="str">
        <f t="shared" ca="1" si="72"/>
        <v/>
      </c>
      <c r="M619" s="36" t="str">
        <f t="shared" ca="1" si="74"/>
        <v/>
      </c>
      <c r="N619" s="36" t="str">
        <f t="shared" ca="1" si="75"/>
        <v/>
      </c>
    </row>
    <row r="620" spans="1:14">
      <c r="A620">
        <f t="shared" si="78"/>
        <v>617</v>
      </c>
      <c r="B620" t="str">
        <f ca="1">IFERROR(VLOOKUP($A620,'vbs,vba'!$G:$H,2,FALSE),"")</f>
        <v/>
      </c>
      <c r="C620" t="str">
        <f ca="1">IFERROR(VLOOKUP($A620,python!$H:$I,2,FALSE),"")</f>
        <v/>
      </c>
      <c r="D620" t="str">
        <f ca="1">IFERROR(VLOOKUP($A620,bat!$F:$G,2,FALSE),"")</f>
        <v/>
      </c>
      <c r="E620" t="str">
        <f t="shared" ca="1" si="76"/>
        <v/>
      </c>
      <c r="F620" t="str">
        <f ca="1">IF($E620="","",COUNTIF($E$3:$E620,$E620))</f>
        <v/>
      </c>
      <c r="G620" t="str">
        <f ca="1">IF(OR(F620&gt;1,F620=""),"",COUNTIF($F$3:$F620,1))</f>
        <v/>
      </c>
      <c r="H620" t="str">
        <f t="shared" ca="1" si="77"/>
        <v/>
      </c>
      <c r="J620">
        <f t="shared" si="79"/>
        <v>617</v>
      </c>
      <c r="K620" t="str">
        <f t="shared" ca="1" si="73"/>
        <v/>
      </c>
      <c r="L620" s="36" t="str">
        <f t="shared" ca="1" si="72"/>
        <v/>
      </c>
      <c r="M620" s="36" t="str">
        <f t="shared" ca="1" si="74"/>
        <v/>
      </c>
      <c r="N620" s="36" t="str">
        <f t="shared" ca="1" si="75"/>
        <v/>
      </c>
    </row>
    <row r="621" spans="1:14">
      <c r="A621">
        <f t="shared" si="78"/>
        <v>618</v>
      </c>
      <c r="B621" t="str">
        <f ca="1">IFERROR(VLOOKUP($A621,'vbs,vba'!$G:$H,2,FALSE),"")</f>
        <v/>
      </c>
      <c r="C621" t="str">
        <f ca="1">IFERROR(VLOOKUP($A621,python!$H:$I,2,FALSE),"")</f>
        <v/>
      </c>
      <c r="D621" t="str">
        <f ca="1">IFERROR(VLOOKUP($A621,bat!$F:$G,2,FALSE),"")</f>
        <v/>
      </c>
      <c r="E621" t="str">
        <f t="shared" ca="1" si="76"/>
        <v/>
      </c>
      <c r="F621" t="str">
        <f ca="1">IF($E621="","",COUNTIF($E$3:$E621,$E621))</f>
        <v/>
      </c>
      <c r="G621" t="str">
        <f ca="1">IF(OR(F621&gt;1,F621=""),"",COUNTIF($F$3:$F621,1))</f>
        <v/>
      </c>
      <c r="H621" t="str">
        <f t="shared" ca="1" si="77"/>
        <v/>
      </c>
      <c r="J621">
        <f t="shared" si="79"/>
        <v>618</v>
      </c>
      <c r="K621" t="str">
        <f t="shared" ca="1" si="73"/>
        <v/>
      </c>
      <c r="L621" s="36" t="str">
        <f t="shared" ca="1" si="72"/>
        <v/>
      </c>
      <c r="M621" s="36" t="str">
        <f t="shared" ca="1" si="74"/>
        <v/>
      </c>
      <c r="N621" s="36" t="str">
        <f t="shared" ca="1" si="75"/>
        <v/>
      </c>
    </row>
    <row r="622" spans="1:14">
      <c r="A622">
        <f t="shared" si="78"/>
        <v>619</v>
      </c>
      <c r="B622" t="str">
        <f ca="1">IFERROR(VLOOKUP($A622,'vbs,vba'!$G:$H,2,FALSE),"")</f>
        <v/>
      </c>
      <c r="C622" t="str">
        <f ca="1">IFERROR(VLOOKUP($A622,python!$H:$I,2,FALSE),"")</f>
        <v/>
      </c>
      <c r="D622" t="str">
        <f ca="1">IFERROR(VLOOKUP($A622,bat!$F:$G,2,FALSE),"")</f>
        <v/>
      </c>
      <c r="E622" t="str">
        <f t="shared" ca="1" si="76"/>
        <v/>
      </c>
      <c r="F622" t="str">
        <f ca="1">IF($E622="","",COUNTIF($E$3:$E622,$E622))</f>
        <v/>
      </c>
      <c r="G622" t="str">
        <f ca="1">IF(OR(F622&gt;1,F622=""),"",COUNTIF($F$3:$F622,1))</f>
        <v/>
      </c>
      <c r="H622" t="str">
        <f t="shared" ca="1" si="77"/>
        <v/>
      </c>
      <c r="J622">
        <f t="shared" si="79"/>
        <v>619</v>
      </c>
      <c r="K622" t="str">
        <f t="shared" ca="1" si="73"/>
        <v/>
      </c>
      <c r="L622" s="36" t="str">
        <f t="shared" ca="1" si="72"/>
        <v/>
      </c>
      <c r="M622" s="36" t="str">
        <f t="shared" ca="1" si="74"/>
        <v/>
      </c>
      <c r="N622" s="36" t="str">
        <f t="shared" ca="1" si="75"/>
        <v/>
      </c>
    </row>
    <row r="623" spans="1:14">
      <c r="A623">
        <f t="shared" si="78"/>
        <v>620</v>
      </c>
      <c r="B623" t="str">
        <f ca="1">IFERROR(VLOOKUP($A623,'vbs,vba'!$G:$H,2,FALSE),"")</f>
        <v/>
      </c>
      <c r="C623" t="str">
        <f ca="1">IFERROR(VLOOKUP($A623,python!$H:$I,2,FALSE),"")</f>
        <v/>
      </c>
      <c r="D623" t="str">
        <f ca="1">IFERROR(VLOOKUP($A623,bat!$F:$G,2,FALSE),"")</f>
        <v/>
      </c>
      <c r="E623" t="str">
        <f t="shared" ca="1" si="76"/>
        <v/>
      </c>
      <c r="F623" t="str">
        <f ca="1">IF($E623="","",COUNTIF($E$3:$E623,$E623))</f>
        <v/>
      </c>
      <c r="G623" t="str">
        <f ca="1">IF(OR(F623&gt;1,F623=""),"",COUNTIF($F$3:$F623,1))</f>
        <v/>
      </c>
      <c r="H623" t="str">
        <f t="shared" ca="1" si="77"/>
        <v/>
      </c>
      <c r="J623">
        <f t="shared" si="79"/>
        <v>620</v>
      </c>
      <c r="K623" t="str">
        <f t="shared" ca="1" si="73"/>
        <v/>
      </c>
      <c r="L623" s="36" t="str">
        <f t="shared" ca="1" si="72"/>
        <v/>
      </c>
      <c r="M623" s="36" t="str">
        <f t="shared" ca="1" si="74"/>
        <v/>
      </c>
      <c r="N623" s="36" t="str">
        <f t="shared" ca="1" si="75"/>
        <v/>
      </c>
    </row>
    <row r="624" spans="1:14">
      <c r="A624">
        <f t="shared" si="78"/>
        <v>621</v>
      </c>
      <c r="B624" t="str">
        <f ca="1">IFERROR(VLOOKUP($A624,'vbs,vba'!$G:$H,2,FALSE),"")</f>
        <v/>
      </c>
      <c r="C624" t="str">
        <f ca="1">IFERROR(VLOOKUP($A624,python!$H:$I,2,FALSE),"")</f>
        <v/>
      </c>
      <c r="D624" t="str">
        <f ca="1">IFERROR(VLOOKUP($A624,bat!$F:$G,2,FALSE),"")</f>
        <v/>
      </c>
      <c r="E624" t="str">
        <f t="shared" ca="1" si="76"/>
        <v/>
      </c>
      <c r="F624" t="str">
        <f ca="1">IF($E624="","",COUNTIF($E$3:$E624,$E624))</f>
        <v/>
      </c>
      <c r="G624" t="str">
        <f ca="1">IF(OR(F624&gt;1,F624=""),"",COUNTIF($F$3:$F624,1))</f>
        <v/>
      </c>
      <c r="H624" t="str">
        <f t="shared" ca="1" si="77"/>
        <v/>
      </c>
      <c r="J624">
        <f t="shared" si="79"/>
        <v>621</v>
      </c>
      <c r="K624" t="str">
        <f t="shared" ca="1" si="73"/>
        <v/>
      </c>
      <c r="L624" s="36" t="str">
        <f t="shared" ca="1" si="72"/>
        <v/>
      </c>
      <c r="M624" s="36" t="str">
        <f t="shared" ca="1" si="74"/>
        <v/>
      </c>
      <c r="N624" s="36" t="str">
        <f t="shared" ca="1" si="75"/>
        <v/>
      </c>
    </row>
    <row r="625" spans="1:14">
      <c r="A625">
        <f t="shared" si="78"/>
        <v>622</v>
      </c>
      <c r="B625" t="str">
        <f ca="1">IFERROR(VLOOKUP($A625,'vbs,vba'!$G:$H,2,FALSE),"")</f>
        <v/>
      </c>
      <c r="C625" t="str">
        <f ca="1">IFERROR(VLOOKUP($A625,python!$H:$I,2,FALSE),"")</f>
        <v/>
      </c>
      <c r="D625" t="str">
        <f ca="1">IFERROR(VLOOKUP($A625,bat!$F:$G,2,FALSE),"")</f>
        <v/>
      </c>
      <c r="E625" t="str">
        <f t="shared" ca="1" si="76"/>
        <v/>
      </c>
      <c r="F625" t="str">
        <f ca="1">IF($E625="","",COUNTIF($E$3:$E625,$E625))</f>
        <v/>
      </c>
      <c r="G625" t="str">
        <f ca="1">IF(OR(F625&gt;1,F625=""),"",COUNTIF($F$3:$F625,1))</f>
        <v/>
      </c>
      <c r="H625" t="str">
        <f t="shared" ca="1" si="77"/>
        <v/>
      </c>
      <c r="J625">
        <f t="shared" si="79"/>
        <v>622</v>
      </c>
      <c r="K625" t="str">
        <f t="shared" ca="1" si="73"/>
        <v/>
      </c>
      <c r="L625" s="36" t="str">
        <f t="shared" ca="1" si="72"/>
        <v/>
      </c>
      <c r="M625" s="36" t="str">
        <f t="shared" ca="1" si="74"/>
        <v/>
      </c>
      <c r="N625" s="36" t="str">
        <f t="shared" ca="1" si="75"/>
        <v/>
      </c>
    </row>
    <row r="626" spans="1:14">
      <c r="A626">
        <f t="shared" si="78"/>
        <v>623</v>
      </c>
      <c r="B626" t="str">
        <f ca="1">IFERROR(VLOOKUP($A626,'vbs,vba'!$G:$H,2,FALSE),"")</f>
        <v/>
      </c>
      <c r="C626" t="str">
        <f ca="1">IFERROR(VLOOKUP($A626,python!$H:$I,2,FALSE),"")</f>
        <v/>
      </c>
      <c r="D626" t="str">
        <f ca="1">IFERROR(VLOOKUP($A626,bat!$F:$G,2,FALSE),"")</f>
        <v/>
      </c>
      <c r="E626" t="str">
        <f t="shared" ca="1" si="76"/>
        <v/>
      </c>
      <c r="F626" t="str">
        <f ca="1">IF($E626="","",COUNTIF($E$3:$E626,$E626))</f>
        <v/>
      </c>
      <c r="G626" t="str">
        <f ca="1">IF(OR(F626&gt;1,F626=""),"",COUNTIF($F$3:$F626,1))</f>
        <v/>
      </c>
      <c r="H626" t="str">
        <f t="shared" ca="1" si="77"/>
        <v/>
      </c>
      <c r="J626">
        <f t="shared" si="79"/>
        <v>623</v>
      </c>
      <c r="K626" t="str">
        <f t="shared" ca="1" si="73"/>
        <v/>
      </c>
      <c r="L626" s="36" t="str">
        <f t="shared" ref="L626:L689" ca="1" si="80">IF($K626="","",IF(COUNTIF(B$3:B$1004,$K626)&gt;0,"○",""))</f>
        <v/>
      </c>
      <c r="M626" s="36" t="str">
        <f t="shared" ca="1" si="74"/>
        <v/>
      </c>
      <c r="N626" s="36" t="str">
        <f t="shared" ca="1" si="75"/>
        <v/>
      </c>
    </row>
    <row r="627" spans="1:14">
      <c r="A627">
        <f t="shared" si="78"/>
        <v>624</v>
      </c>
      <c r="B627" t="str">
        <f ca="1">IFERROR(VLOOKUP($A627,'vbs,vba'!$G:$H,2,FALSE),"")</f>
        <v/>
      </c>
      <c r="C627" t="str">
        <f ca="1">IFERROR(VLOOKUP($A627,python!$H:$I,2,FALSE),"")</f>
        <v/>
      </c>
      <c r="D627" t="str">
        <f ca="1">IFERROR(VLOOKUP($A627,bat!$F:$G,2,FALSE),"")</f>
        <v/>
      </c>
      <c r="E627" t="str">
        <f t="shared" ca="1" si="76"/>
        <v/>
      </c>
      <c r="F627" t="str">
        <f ca="1">IF($E627="","",COUNTIF($E$3:$E627,$E627))</f>
        <v/>
      </c>
      <c r="G627" t="str">
        <f ca="1">IF(OR(F627&gt;1,F627=""),"",COUNTIF($F$3:$F627,1))</f>
        <v/>
      </c>
      <c r="H627" t="str">
        <f t="shared" ca="1" si="77"/>
        <v/>
      </c>
      <c r="J627">
        <f t="shared" si="79"/>
        <v>624</v>
      </c>
      <c r="K627" t="str">
        <f t="shared" ca="1" si="73"/>
        <v/>
      </c>
      <c r="L627" s="36" t="str">
        <f t="shared" ca="1" si="80"/>
        <v/>
      </c>
      <c r="M627" s="36" t="str">
        <f t="shared" ca="1" si="74"/>
        <v/>
      </c>
      <c r="N627" s="36" t="str">
        <f t="shared" ca="1" si="75"/>
        <v/>
      </c>
    </row>
    <row r="628" spans="1:14">
      <c r="A628">
        <f t="shared" si="78"/>
        <v>625</v>
      </c>
      <c r="B628" t="str">
        <f ca="1">IFERROR(VLOOKUP($A628,'vbs,vba'!$G:$H,2,FALSE),"")</f>
        <v/>
      </c>
      <c r="C628" t="str">
        <f ca="1">IFERROR(VLOOKUP($A628,python!$H:$I,2,FALSE),"")</f>
        <v/>
      </c>
      <c r="D628" t="str">
        <f ca="1">IFERROR(VLOOKUP($A628,bat!$F:$G,2,FALSE),"")</f>
        <v/>
      </c>
      <c r="E628" t="str">
        <f t="shared" ca="1" si="76"/>
        <v/>
      </c>
      <c r="F628" t="str">
        <f ca="1">IF($E628="","",COUNTIF($E$3:$E628,$E628))</f>
        <v/>
      </c>
      <c r="G628" t="str">
        <f ca="1">IF(OR(F628&gt;1,F628=""),"",COUNTIF($F$3:$F628,1))</f>
        <v/>
      </c>
      <c r="H628" t="str">
        <f t="shared" ca="1" si="77"/>
        <v/>
      </c>
      <c r="J628">
        <f t="shared" si="79"/>
        <v>625</v>
      </c>
      <c r="K628" t="str">
        <f t="shared" ca="1" si="73"/>
        <v/>
      </c>
      <c r="L628" s="36" t="str">
        <f t="shared" ca="1" si="80"/>
        <v/>
      </c>
      <c r="M628" s="36" t="str">
        <f t="shared" ca="1" si="74"/>
        <v/>
      </c>
      <c r="N628" s="36" t="str">
        <f t="shared" ca="1" si="75"/>
        <v/>
      </c>
    </row>
    <row r="629" spans="1:14">
      <c r="A629">
        <f t="shared" si="78"/>
        <v>626</v>
      </c>
      <c r="B629" t="str">
        <f ca="1">IFERROR(VLOOKUP($A629,'vbs,vba'!$G:$H,2,FALSE),"")</f>
        <v/>
      </c>
      <c r="C629" t="str">
        <f ca="1">IFERROR(VLOOKUP($A629,python!$H:$I,2,FALSE),"")</f>
        <v/>
      </c>
      <c r="D629" t="str">
        <f ca="1">IFERROR(VLOOKUP($A629,bat!$F:$G,2,FALSE),"")</f>
        <v/>
      </c>
      <c r="E629" t="str">
        <f t="shared" ca="1" si="76"/>
        <v/>
      </c>
      <c r="F629" t="str">
        <f ca="1">IF($E629="","",COUNTIF($E$3:$E629,$E629))</f>
        <v/>
      </c>
      <c r="G629" t="str">
        <f ca="1">IF(OR(F629&gt;1,F629=""),"",COUNTIF($F$3:$F629,1))</f>
        <v/>
      </c>
      <c r="H629" t="str">
        <f t="shared" ca="1" si="77"/>
        <v/>
      </c>
      <c r="J629">
        <f t="shared" si="79"/>
        <v>626</v>
      </c>
      <c r="K629" t="str">
        <f t="shared" ca="1" si="73"/>
        <v/>
      </c>
      <c r="L629" s="36" t="str">
        <f t="shared" ca="1" si="80"/>
        <v/>
      </c>
      <c r="M629" s="36" t="str">
        <f t="shared" ca="1" si="74"/>
        <v/>
      </c>
      <c r="N629" s="36" t="str">
        <f t="shared" ca="1" si="75"/>
        <v/>
      </c>
    </row>
    <row r="630" spans="1:14">
      <c r="A630">
        <f t="shared" si="78"/>
        <v>627</v>
      </c>
      <c r="B630" t="str">
        <f ca="1">IFERROR(VLOOKUP($A630,'vbs,vba'!$G:$H,2,FALSE),"")</f>
        <v/>
      </c>
      <c r="C630" t="str">
        <f ca="1">IFERROR(VLOOKUP($A630,python!$H:$I,2,FALSE),"")</f>
        <v/>
      </c>
      <c r="D630" t="str">
        <f ca="1">IFERROR(VLOOKUP($A630,bat!$F:$G,2,FALSE),"")</f>
        <v/>
      </c>
      <c r="E630" t="str">
        <f t="shared" ca="1" si="76"/>
        <v/>
      </c>
      <c r="F630" t="str">
        <f ca="1">IF($E630="","",COUNTIF($E$3:$E630,$E630))</f>
        <v/>
      </c>
      <c r="G630" t="str">
        <f ca="1">IF(OR(F630&gt;1,F630=""),"",COUNTIF($F$3:$F630,1))</f>
        <v/>
      </c>
      <c r="H630" t="str">
        <f t="shared" ca="1" si="77"/>
        <v/>
      </c>
      <c r="J630">
        <f t="shared" si="79"/>
        <v>627</v>
      </c>
      <c r="K630" t="str">
        <f t="shared" ca="1" si="73"/>
        <v/>
      </c>
      <c r="L630" s="36" t="str">
        <f t="shared" ca="1" si="80"/>
        <v/>
      </c>
      <c r="M630" s="36" t="str">
        <f t="shared" ca="1" si="74"/>
        <v/>
      </c>
      <c r="N630" s="36" t="str">
        <f t="shared" ca="1" si="75"/>
        <v/>
      </c>
    </row>
    <row r="631" spans="1:14">
      <c r="A631">
        <f t="shared" si="78"/>
        <v>628</v>
      </c>
      <c r="B631" t="str">
        <f ca="1">IFERROR(VLOOKUP($A631,'vbs,vba'!$G:$H,2,FALSE),"")</f>
        <v/>
      </c>
      <c r="C631" t="str">
        <f ca="1">IFERROR(VLOOKUP($A631,python!$H:$I,2,FALSE),"")</f>
        <v/>
      </c>
      <c r="D631" t="str">
        <f ca="1">IFERROR(VLOOKUP($A631,bat!$F:$G,2,FALSE),"")</f>
        <v/>
      </c>
      <c r="E631" t="str">
        <f t="shared" ca="1" si="76"/>
        <v/>
      </c>
      <c r="F631" t="str">
        <f ca="1">IF($E631="","",COUNTIF($E$3:$E631,$E631))</f>
        <v/>
      </c>
      <c r="G631" t="str">
        <f ca="1">IF(OR(F631&gt;1,F631=""),"",COUNTIF($F$3:$F631,1))</f>
        <v/>
      </c>
      <c r="H631" t="str">
        <f t="shared" ca="1" si="77"/>
        <v/>
      </c>
      <c r="J631">
        <f t="shared" si="79"/>
        <v>628</v>
      </c>
      <c r="K631" t="str">
        <f t="shared" ca="1" si="73"/>
        <v/>
      </c>
      <c r="L631" s="36" t="str">
        <f t="shared" ca="1" si="80"/>
        <v/>
      </c>
      <c r="M631" s="36" t="str">
        <f t="shared" ca="1" si="74"/>
        <v/>
      </c>
      <c r="N631" s="36" t="str">
        <f t="shared" ca="1" si="75"/>
        <v/>
      </c>
    </row>
    <row r="632" spans="1:14">
      <c r="A632">
        <f t="shared" si="78"/>
        <v>629</v>
      </c>
      <c r="B632" t="str">
        <f ca="1">IFERROR(VLOOKUP($A632,'vbs,vba'!$G:$H,2,FALSE),"")</f>
        <v/>
      </c>
      <c r="C632" t="str">
        <f ca="1">IFERROR(VLOOKUP($A632,python!$H:$I,2,FALSE),"")</f>
        <v/>
      </c>
      <c r="D632" t="str">
        <f ca="1">IFERROR(VLOOKUP($A632,bat!$F:$G,2,FALSE),"")</f>
        <v/>
      </c>
      <c r="E632" t="str">
        <f t="shared" ca="1" si="76"/>
        <v/>
      </c>
      <c r="F632" t="str">
        <f ca="1">IF($E632="","",COUNTIF($E$3:$E632,$E632))</f>
        <v/>
      </c>
      <c r="G632" t="str">
        <f ca="1">IF(OR(F632&gt;1,F632=""),"",COUNTIF($F$3:$F632,1))</f>
        <v/>
      </c>
      <c r="H632" t="str">
        <f t="shared" ca="1" si="77"/>
        <v/>
      </c>
      <c r="J632">
        <f t="shared" si="79"/>
        <v>629</v>
      </c>
      <c r="K632" t="str">
        <f t="shared" ca="1" si="73"/>
        <v/>
      </c>
      <c r="L632" s="36" t="str">
        <f t="shared" ca="1" si="80"/>
        <v/>
      </c>
      <c r="M632" s="36" t="str">
        <f t="shared" ca="1" si="74"/>
        <v/>
      </c>
      <c r="N632" s="36" t="str">
        <f t="shared" ca="1" si="75"/>
        <v/>
      </c>
    </row>
    <row r="633" spans="1:14">
      <c r="A633">
        <f t="shared" si="78"/>
        <v>630</v>
      </c>
      <c r="B633" t="str">
        <f ca="1">IFERROR(VLOOKUP($A633,'vbs,vba'!$G:$H,2,FALSE),"")</f>
        <v/>
      </c>
      <c r="C633" t="str">
        <f ca="1">IFERROR(VLOOKUP($A633,python!$H:$I,2,FALSE),"")</f>
        <v/>
      </c>
      <c r="D633" t="str">
        <f ca="1">IFERROR(VLOOKUP($A633,bat!$F:$G,2,FALSE),"")</f>
        <v/>
      </c>
      <c r="E633" t="str">
        <f t="shared" ca="1" si="76"/>
        <v/>
      </c>
      <c r="F633" t="str">
        <f ca="1">IF($E633="","",COUNTIF($E$3:$E633,$E633))</f>
        <v/>
      </c>
      <c r="G633" t="str">
        <f ca="1">IF(OR(F633&gt;1,F633=""),"",COUNTIF($F$3:$F633,1))</f>
        <v/>
      </c>
      <c r="H633" t="str">
        <f t="shared" ca="1" si="77"/>
        <v/>
      </c>
      <c r="J633">
        <f t="shared" si="79"/>
        <v>630</v>
      </c>
      <c r="K633" t="str">
        <f t="shared" ca="1" si="73"/>
        <v/>
      </c>
      <c r="L633" s="36" t="str">
        <f t="shared" ca="1" si="80"/>
        <v/>
      </c>
      <c r="M633" s="36" t="str">
        <f t="shared" ca="1" si="74"/>
        <v/>
      </c>
      <c r="N633" s="36" t="str">
        <f t="shared" ca="1" si="75"/>
        <v/>
      </c>
    </row>
    <row r="634" spans="1:14">
      <c r="A634">
        <f t="shared" si="78"/>
        <v>631</v>
      </c>
      <c r="B634" t="str">
        <f ca="1">IFERROR(VLOOKUP($A634,'vbs,vba'!$G:$H,2,FALSE),"")</f>
        <v/>
      </c>
      <c r="C634" t="str">
        <f ca="1">IFERROR(VLOOKUP($A634,python!$H:$I,2,FALSE),"")</f>
        <v/>
      </c>
      <c r="D634" t="str">
        <f ca="1">IFERROR(VLOOKUP($A634,bat!$F:$G,2,FALSE),"")</f>
        <v/>
      </c>
      <c r="E634" t="str">
        <f t="shared" ca="1" si="76"/>
        <v/>
      </c>
      <c r="F634" t="str">
        <f ca="1">IF($E634="","",COUNTIF($E$3:$E634,$E634))</f>
        <v/>
      </c>
      <c r="G634" t="str">
        <f ca="1">IF(OR(F634&gt;1,F634=""),"",COUNTIF($F$3:$F634,1))</f>
        <v/>
      </c>
      <c r="H634" t="str">
        <f t="shared" ca="1" si="77"/>
        <v/>
      </c>
      <c r="J634">
        <f t="shared" si="79"/>
        <v>631</v>
      </c>
      <c r="K634" t="str">
        <f t="shared" ca="1" si="73"/>
        <v/>
      </c>
      <c r="L634" s="36" t="str">
        <f t="shared" ca="1" si="80"/>
        <v/>
      </c>
      <c r="M634" s="36" t="str">
        <f t="shared" ca="1" si="74"/>
        <v/>
      </c>
      <c r="N634" s="36" t="str">
        <f t="shared" ca="1" si="75"/>
        <v/>
      </c>
    </row>
    <row r="635" spans="1:14">
      <c r="A635">
        <f t="shared" si="78"/>
        <v>632</v>
      </c>
      <c r="B635" t="str">
        <f ca="1">IFERROR(VLOOKUP($A635,'vbs,vba'!$G:$H,2,FALSE),"")</f>
        <v/>
      </c>
      <c r="C635" t="str">
        <f ca="1">IFERROR(VLOOKUP($A635,python!$H:$I,2,FALSE),"")</f>
        <v/>
      </c>
      <c r="D635" t="str">
        <f ca="1">IFERROR(VLOOKUP($A635,bat!$F:$G,2,FALSE),"")</f>
        <v/>
      </c>
      <c r="E635" t="str">
        <f t="shared" ca="1" si="76"/>
        <v/>
      </c>
      <c r="F635" t="str">
        <f ca="1">IF($E635="","",COUNTIF($E$3:$E635,$E635))</f>
        <v/>
      </c>
      <c r="G635" t="str">
        <f ca="1">IF(OR(F635&gt;1,F635=""),"",COUNTIF($F$3:$F635,1))</f>
        <v/>
      </c>
      <c r="H635" t="str">
        <f t="shared" ca="1" si="77"/>
        <v/>
      </c>
      <c r="J635">
        <f t="shared" si="79"/>
        <v>632</v>
      </c>
      <c r="K635" t="str">
        <f t="shared" ca="1" si="73"/>
        <v/>
      </c>
      <c r="L635" s="36" t="str">
        <f t="shared" ca="1" si="80"/>
        <v/>
      </c>
      <c r="M635" s="36" t="str">
        <f t="shared" ca="1" si="74"/>
        <v/>
      </c>
      <c r="N635" s="36" t="str">
        <f t="shared" ca="1" si="75"/>
        <v/>
      </c>
    </row>
    <row r="636" spans="1:14">
      <c r="A636">
        <f t="shared" si="78"/>
        <v>633</v>
      </c>
      <c r="B636" t="str">
        <f ca="1">IFERROR(VLOOKUP($A636,'vbs,vba'!$G:$H,2,FALSE),"")</f>
        <v/>
      </c>
      <c r="C636" t="str">
        <f ca="1">IFERROR(VLOOKUP($A636,python!$H:$I,2,FALSE),"")</f>
        <v/>
      </c>
      <c r="D636" t="str">
        <f ca="1">IFERROR(VLOOKUP($A636,bat!$F:$G,2,FALSE),"")</f>
        <v/>
      </c>
      <c r="E636" t="str">
        <f t="shared" ca="1" si="76"/>
        <v/>
      </c>
      <c r="F636" t="str">
        <f ca="1">IF($E636="","",COUNTIF($E$3:$E636,$E636))</f>
        <v/>
      </c>
      <c r="G636" t="str">
        <f ca="1">IF(OR(F636&gt;1,F636=""),"",COUNTIF($F$3:$F636,1))</f>
        <v/>
      </c>
      <c r="H636" t="str">
        <f t="shared" ca="1" si="77"/>
        <v/>
      </c>
      <c r="J636">
        <f t="shared" si="79"/>
        <v>633</v>
      </c>
      <c r="K636" t="str">
        <f t="shared" ca="1" si="73"/>
        <v/>
      </c>
      <c r="L636" s="36" t="str">
        <f t="shared" ca="1" si="80"/>
        <v/>
      </c>
      <c r="M636" s="36" t="str">
        <f t="shared" ca="1" si="74"/>
        <v/>
      </c>
      <c r="N636" s="36" t="str">
        <f t="shared" ca="1" si="75"/>
        <v/>
      </c>
    </row>
    <row r="637" spans="1:14">
      <c r="A637">
        <f t="shared" si="78"/>
        <v>634</v>
      </c>
      <c r="B637" t="str">
        <f ca="1">IFERROR(VLOOKUP($A637,'vbs,vba'!$G:$H,2,FALSE),"")</f>
        <v/>
      </c>
      <c r="C637" t="str">
        <f ca="1">IFERROR(VLOOKUP($A637,python!$H:$I,2,FALSE),"")</f>
        <v/>
      </c>
      <c r="D637" t="str">
        <f ca="1">IFERROR(VLOOKUP($A637,bat!$F:$G,2,FALSE),"")</f>
        <v/>
      </c>
      <c r="E637" t="str">
        <f t="shared" ca="1" si="76"/>
        <v/>
      </c>
      <c r="F637" t="str">
        <f ca="1">IF($E637="","",COUNTIF($E$3:$E637,$E637))</f>
        <v/>
      </c>
      <c r="G637" t="str">
        <f ca="1">IF(OR(F637&gt;1,F637=""),"",COUNTIF($F$3:$F637,1))</f>
        <v/>
      </c>
      <c r="H637" t="str">
        <f t="shared" ca="1" si="77"/>
        <v/>
      </c>
      <c r="J637">
        <f t="shared" si="79"/>
        <v>634</v>
      </c>
      <c r="K637" t="str">
        <f t="shared" ca="1" si="73"/>
        <v/>
      </c>
      <c r="L637" s="36" t="str">
        <f t="shared" ca="1" si="80"/>
        <v/>
      </c>
      <c r="M637" s="36" t="str">
        <f t="shared" ca="1" si="74"/>
        <v/>
      </c>
      <c r="N637" s="36" t="str">
        <f t="shared" ca="1" si="75"/>
        <v/>
      </c>
    </row>
    <row r="638" spans="1:14">
      <c r="A638">
        <f t="shared" si="78"/>
        <v>635</v>
      </c>
      <c r="B638" t="str">
        <f ca="1">IFERROR(VLOOKUP($A638,'vbs,vba'!$G:$H,2,FALSE),"")</f>
        <v/>
      </c>
      <c r="C638" t="str">
        <f ca="1">IFERROR(VLOOKUP($A638,python!$H:$I,2,FALSE),"")</f>
        <v/>
      </c>
      <c r="D638" t="str">
        <f ca="1">IFERROR(VLOOKUP($A638,bat!$F:$G,2,FALSE),"")</f>
        <v/>
      </c>
      <c r="E638" t="str">
        <f t="shared" ca="1" si="76"/>
        <v/>
      </c>
      <c r="F638" t="str">
        <f ca="1">IF($E638="","",COUNTIF($E$3:$E638,$E638))</f>
        <v/>
      </c>
      <c r="G638" t="str">
        <f ca="1">IF(OR(F638&gt;1,F638=""),"",COUNTIF($F$3:$F638,1))</f>
        <v/>
      </c>
      <c r="H638" t="str">
        <f t="shared" ca="1" si="77"/>
        <v/>
      </c>
      <c r="J638">
        <f t="shared" si="79"/>
        <v>635</v>
      </c>
      <c r="K638" t="str">
        <f t="shared" ca="1" si="73"/>
        <v/>
      </c>
      <c r="L638" s="36" t="str">
        <f t="shared" ca="1" si="80"/>
        <v/>
      </c>
      <c r="M638" s="36" t="str">
        <f t="shared" ca="1" si="74"/>
        <v/>
      </c>
      <c r="N638" s="36" t="str">
        <f t="shared" ca="1" si="75"/>
        <v/>
      </c>
    </row>
    <row r="639" spans="1:14">
      <c r="A639">
        <f t="shared" si="78"/>
        <v>636</v>
      </c>
      <c r="B639" t="str">
        <f ca="1">IFERROR(VLOOKUP($A639,'vbs,vba'!$G:$H,2,FALSE),"")</f>
        <v/>
      </c>
      <c r="C639" t="str">
        <f ca="1">IFERROR(VLOOKUP($A639,python!$H:$I,2,FALSE),"")</f>
        <v/>
      </c>
      <c r="D639" t="str">
        <f ca="1">IFERROR(VLOOKUP($A639,bat!$F:$G,2,FALSE),"")</f>
        <v/>
      </c>
      <c r="E639" t="str">
        <f t="shared" ca="1" si="76"/>
        <v/>
      </c>
      <c r="F639" t="str">
        <f ca="1">IF($E639="","",COUNTIF($E$3:$E639,$E639))</f>
        <v/>
      </c>
      <c r="G639" t="str">
        <f ca="1">IF(OR(F639&gt;1,F639=""),"",COUNTIF($F$3:$F639,1))</f>
        <v/>
      </c>
      <c r="H639" t="str">
        <f t="shared" ca="1" si="77"/>
        <v/>
      </c>
      <c r="J639">
        <f t="shared" si="79"/>
        <v>636</v>
      </c>
      <c r="K639" t="str">
        <f t="shared" ca="1" si="73"/>
        <v/>
      </c>
      <c r="L639" s="36" t="str">
        <f t="shared" ca="1" si="80"/>
        <v/>
      </c>
      <c r="M639" s="36" t="str">
        <f t="shared" ca="1" si="74"/>
        <v/>
      </c>
      <c r="N639" s="36" t="str">
        <f t="shared" ca="1" si="75"/>
        <v/>
      </c>
    </row>
    <row r="640" spans="1:14">
      <c r="A640">
        <f t="shared" si="78"/>
        <v>637</v>
      </c>
      <c r="B640" t="str">
        <f ca="1">IFERROR(VLOOKUP($A640,'vbs,vba'!$G:$H,2,FALSE),"")</f>
        <v/>
      </c>
      <c r="C640" t="str">
        <f ca="1">IFERROR(VLOOKUP($A640,python!$H:$I,2,FALSE),"")</f>
        <v/>
      </c>
      <c r="D640" t="str">
        <f ca="1">IFERROR(VLOOKUP($A640,bat!$F:$G,2,FALSE),"")</f>
        <v/>
      </c>
      <c r="E640" t="str">
        <f t="shared" ca="1" si="76"/>
        <v/>
      </c>
      <c r="F640" t="str">
        <f ca="1">IF($E640="","",COUNTIF($E$3:$E640,$E640))</f>
        <v/>
      </c>
      <c r="G640" t="str">
        <f ca="1">IF(OR(F640&gt;1,F640=""),"",COUNTIF($F$3:$F640,1))</f>
        <v/>
      </c>
      <c r="H640" t="str">
        <f t="shared" ca="1" si="77"/>
        <v/>
      </c>
      <c r="J640">
        <f t="shared" si="79"/>
        <v>637</v>
      </c>
      <c r="K640" t="str">
        <f t="shared" ca="1" si="73"/>
        <v/>
      </c>
      <c r="L640" s="36" t="str">
        <f t="shared" ca="1" si="80"/>
        <v/>
      </c>
      <c r="M640" s="36" t="str">
        <f t="shared" ca="1" si="74"/>
        <v/>
      </c>
      <c r="N640" s="36" t="str">
        <f t="shared" ca="1" si="75"/>
        <v/>
      </c>
    </row>
    <row r="641" spans="1:14">
      <c r="A641">
        <f t="shared" si="78"/>
        <v>638</v>
      </c>
      <c r="B641" t="str">
        <f ca="1">IFERROR(VLOOKUP($A641,'vbs,vba'!$G:$H,2,FALSE),"")</f>
        <v/>
      </c>
      <c r="C641" t="str">
        <f ca="1">IFERROR(VLOOKUP($A641,python!$H:$I,2,FALSE),"")</f>
        <v/>
      </c>
      <c r="D641" t="str">
        <f ca="1">IFERROR(VLOOKUP($A641,bat!$F:$G,2,FALSE),"")</f>
        <v/>
      </c>
      <c r="E641" t="str">
        <f t="shared" ca="1" si="76"/>
        <v/>
      </c>
      <c r="F641" t="str">
        <f ca="1">IF($E641="","",COUNTIF($E$3:$E641,$E641))</f>
        <v/>
      </c>
      <c r="G641" t="str">
        <f ca="1">IF(OR(F641&gt;1,F641=""),"",COUNTIF($F$3:$F641,1))</f>
        <v/>
      </c>
      <c r="H641" t="str">
        <f t="shared" ca="1" si="77"/>
        <v/>
      </c>
      <c r="J641">
        <f t="shared" si="79"/>
        <v>638</v>
      </c>
      <c r="K641" t="str">
        <f t="shared" ca="1" si="73"/>
        <v/>
      </c>
      <c r="L641" s="36" t="str">
        <f t="shared" ca="1" si="80"/>
        <v/>
      </c>
      <c r="M641" s="36" t="str">
        <f t="shared" ca="1" si="74"/>
        <v/>
      </c>
      <c r="N641" s="36" t="str">
        <f t="shared" ca="1" si="75"/>
        <v/>
      </c>
    </row>
    <row r="642" spans="1:14">
      <c r="A642">
        <f t="shared" si="78"/>
        <v>639</v>
      </c>
      <c r="B642" t="str">
        <f ca="1">IFERROR(VLOOKUP($A642,'vbs,vba'!$G:$H,2,FALSE),"")</f>
        <v/>
      </c>
      <c r="C642" t="str">
        <f ca="1">IFERROR(VLOOKUP($A642,python!$H:$I,2,FALSE),"")</f>
        <v/>
      </c>
      <c r="D642" t="str">
        <f ca="1">IFERROR(VLOOKUP($A642,bat!$F:$G,2,FALSE),"")</f>
        <v/>
      </c>
      <c r="E642" t="str">
        <f t="shared" ca="1" si="76"/>
        <v/>
      </c>
      <c r="F642" t="str">
        <f ca="1">IF($E642="","",COUNTIF($E$3:$E642,$E642))</f>
        <v/>
      </c>
      <c r="G642" t="str">
        <f ca="1">IF(OR(F642&gt;1,F642=""),"",COUNTIF($F$3:$F642,1))</f>
        <v/>
      </c>
      <c r="H642" t="str">
        <f t="shared" ca="1" si="77"/>
        <v/>
      </c>
      <c r="J642">
        <f t="shared" si="79"/>
        <v>639</v>
      </c>
      <c r="K642" t="str">
        <f t="shared" ca="1" si="73"/>
        <v/>
      </c>
      <c r="L642" s="36" t="str">
        <f t="shared" ca="1" si="80"/>
        <v/>
      </c>
      <c r="M642" s="36" t="str">
        <f t="shared" ca="1" si="74"/>
        <v/>
      </c>
      <c r="N642" s="36" t="str">
        <f t="shared" ca="1" si="75"/>
        <v/>
      </c>
    </row>
    <row r="643" spans="1:14">
      <c r="A643">
        <f t="shared" si="78"/>
        <v>640</v>
      </c>
      <c r="B643" t="str">
        <f ca="1">IFERROR(VLOOKUP($A643,'vbs,vba'!$G:$H,2,FALSE),"")</f>
        <v/>
      </c>
      <c r="C643" t="str">
        <f ca="1">IFERROR(VLOOKUP($A643,python!$H:$I,2,FALSE),"")</f>
        <v/>
      </c>
      <c r="D643" t="str">
        <f ca="1">IFERROR(VLOOKUP($A643,bat!$F:$G,2,FALSE),"")</f>
        <v/>
      </c>
      <c r="E643" t="str">
        <f t="shared" ca="1" si="76"/>
        <v/>
      </c>
      <c r="F643" t="str">
        <f ca="1">IF($E643="","",COUNTIF($E$3:$E643,$E643))</f>
        <v/>
      </c>
      <c r="G643" t="str">
        <f ca="1">IF(OR(F643&gt;1,F643=""),"",COUNTIF($F$3:$F643,1))</f>
        <v/>
      </c>
      <c r="H643" t="str">
        <f t="shared" ca="1" si="77"/>
        <v/>
      </c>
      <c r="J643">
        <f t="shared" si="79"/>
        <v>640</v>
      </c>
      <c r="K643" t="str">
        <f t="shared" ca="1" si="73"/>
        <v/>
      </c>
      <c r="L643" s="36" t="str">
        <f t="shared" ca="1" si="80"/>
        <v/>
      </c>
      <c r="M643" s="36" t="str">
        <f t="shared" ca="1" si="74"/>
        <v/>
      </c>
      <c r="N643" s="36" t="str">
        <f t="shared" ca="1" si="75"/>
        <v/>
      </c>
    </row>
    <row r="644" spans="1:14">
      <c r="A644">
        <f t="shared" si="78"/>
        <v>641</v>
      </c>
      <c r="B644" t="str">
        <f ca="1">IFERROR(VLOOKUP($A644,'vbs,vba'!$G:$H,2,FALSE),"")</f>
        <v/>
      </c>
      <c r="C644" t="str">
        <f ca="1">IFERROR(VLOOKUP($A644,python!$H:$I,2,FALSE),"")</f>
        <v/>
      </c>
      <c r="D644" t="str">
        <f ca="1">IFERROR(VLOOKUP($A644,bat!$F:$G,2,FALSE),"")</f>
        <v/>
      </c>
      <c r="E644" t="str">
        <f t="shared" ca="1" si="76"/>
        <v/>
      </c>
      <c r="F644" t="str">
        <f ca="1">IF($E644="","",COUNTIF($E$3:$E644,$E644))</f>
        <v/>
      </c>
      <c r="G644" t="str">
        <f ca="1">IF(OR(F644&gt;1,F644=""),"",COUNTIF($F$3:$F644,1))</f>
        <v/>
      </c>
      <c r="H644" t="str">
        <f t="shared" ca="1" si="77"/>
        <v/>
      </c>
      <c r="J644">
        <f t="shared" si="79"/>
        <v>641</v>
      </c>
      <c r="K644" t="str">
        <f t="shared" ref="K644:K707" ca="1" si="81">IFERROR(VLOOKUP($J644,$G:$H,2,FALSE),"")</f>
        <v/>
      </c>
      <c r="L644" s="36" t="str">
        <f t="shared" ca="1" si="80"/>
        <v/>
      </c>
      <c r="M644" s="36" t="str">
        <f t="shared" ref="M644:M707" ca="1" si="82">IF($K644="","",IF(COUNTIF(C$3:C$1004,$K644)&gt;0,"○",""))</f>
        <v/>
      </c>
      <c r="N644" s="36"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
      </c>
      <c r="E645" t="str">
        <f t="shared" ref="E645:E708" ca="1" si="84">B645&amp;C645&amp;D645</f>
        <v/>
      </c>
      <c r="F645" t="str">
        <f ca="1">IF($E645="","",COUNTIF($E$3:$E645,$E645))</f>
        <v/>
      </c>
      <c r="G645" t="str">
        <f ca="1">IF(OR(F645&gt;1,F645=""),"",COUNTIF($F$3:$F645,1))</f>
        <v/>
      </c>
      <c r="H645" t="str">
        <f t="shared" ref="H645:H708" ca="1" si="85">E645</f>
        <v/>
      </c>
      <c r="J645">
        <f t="shared" si="79"/>
        <v>642</v>
      </c>
      <c r="K645" t="str">
        <f t="shared" ca="1" si="81"/>
        <v/>
      </c>
      <c r="L645" s="36" t="str">
        <f t="shared" ca="1" si="80"/>
        <v/>
      </c>
      <c r="M645" s="36" t="str">
        <f t="shared" ca="1" si="82"/>
        <v/>
      </c>
      <c r="N645" s="36" t="str">
        <f t="shared" ca="1" si="83"/>
        <v/>
      </c>
    </row>
    <row r="646" spans="1:14">
      <c r="A646">
        <f t="shared" ref="A646:A709" si="86">A645+1</f>
        <v>643</v>
      </c>
      <c r="B646" t="str">
        <f ca="1">IFERROR(VLOOKUP($A646,'vbs,vba'!$G:$H,2,FALSE),"")</f>
        <v/>
      </c>
      <c r="C646" t="str">
        <f ca="1">IFERROR(VLOOKUP($A646,python!$H:$I,2,FALSE),"")</f>
        <v/>
      </c>
      <c r="D646" t="str">
        <f ca="1">IFERROR(VLOOKUP($A646,bat!$F:$G,2,FALSE),"")</f>
        <v/>
      </c>
      <c r="E646" t="str">
        <f t="shared" ca="1" si="84"/>
        <v/>
      </c>
      <c r="F646" t="str">
        <f ca="1">IF($E646="","",COUNTIF($E$3:$E646,$E646))</f>
        <v/>
      </c>
      <c r="G646" t="str">
        <f ca="1">IF(OR(F646&gt;1,F646=""),"",COUNTIF($F$3:$F646,1))</f>
        <v/>
      </c>
      <c r="H646" t="str">
        <f t="shared" ca="1" si="85"/>
        <v/>
      </c>
      <c r="J646">
        <f t="shared" ref="J646:J709" si="87">J645+1</f>
        <v>643</v>
      </c>
      <c r="K646" t="str">
        <f t="shared" ca="1" si="81"/>
        <v/>
      </c>
      <c r="L646" s="36" t="str">
        <f t="shared" ca="1" si="80"/>
        <v/>
      </c>
      <c r="M646" s="36" t="str">
        <f t="shared" ca="1" si="82"/>
        <v/>
      </c>
      <c r="N646" s="36" t="str">
        <f t="shared" ca="1" si="83"/>
        <v/>
      </c>
    </row>
    <row r="647" spans="1:14">
      <c r="A647">
        <f t="shared" si="86"/>
        <v>644</v>
      </c>
      <c r="B647" t="str">
        <f ca="1">IFERROR(VLOOKUP($A647,'vbs,vba'!$G:$H,2,FALSE),"")</f>
        <v/>
      </c>
      <c r="C647" t="str">
        <f ca="1">IFERROR(VLOOKUP($A647,python!$H:$I,2,FALSE),"")</f>
        <v/>
      </c>
      <c r="D647" t="str">
        <f ca="1">IFERROR(VLOOKUP($A647,bat!$F:$G,2,FALSE),"")</f>
        <v/>
      </c>
      <c r="E647" t="str">
        <f t="shared" ca="1" si="84"/>
        <v/>
      </c>
      <c r="F647" t="str">
        <f ca="1">IF($E647="","",COUNTIF($E$3:$E647,$E647))</f>
        <v/>
      </c>
      <c r="G647" t="str">
        <f ca="1">IF(OR(F647&gt;1,F647=""),"",COUNTIF($F$3:$F647,1))</f>
        <v/>
      </c>
      <c r="H647" t="str">
        <f t="shared" ca="1" si="85"/>
        <v/>
      </c>
      <c r="J647">
        <f t="shared" si="87"/>
        <v>644</v>
      </c>
      <c r="K647" t="str">
        <f t="shared" ca="1" si="81"/>
        <v/>
      </c>
      <c r="L647" s="36" t="str">
        <f t="shared" ca="1" si="80"/>
        <v/>
      </c>
      <c r="M647" s="36" t="str">
        <f t="shared" ca="1" si="82"/>
        <v/>
      </c>
      <c r="N647" s="36" t="str">
        <f t="shared" ca="1" si="83"/>
        <v/>
      </c>
    </row>
    <row r="648" spans="1:14">
      <c r="A648">
        <f t="shared" si="86"/>
        <v>645</v>
      </c>
      <c r="B648" t="str">
        <f ca="1">IFERROR(VLOOKUP($A648,'vbs,vba'!$G:$H,2,FALSE),"")</f>
        <v/>
      </c>
      <c r="C648" t="str">
        <f ca="1">IFERROR(VLOOKUP($A648,python!$H:$I,2,FALSE),"")</f>
        <v/>
      </c>
      <c r="D648" t="str">
        <f ca="1">IFERROR(VLOOKUP($A648,bat!$F:$G,2,FALSE),"")</f>
        <v/>
      </c>
      <c r="E648" t="str">
        <f t="shared" ca="1" si="84"/>
        <v/>
      </c>
      <c r="F648" t="str">
        <f ca="1">IF($E648="","",COUNTIF($E$3:$E648,$E648))</f>
        <v/>
      </c>
      <c r="G648" t="str">
        <f ca="1">IF(OR(F648&gt;1,F648=""),"",COUNTIF($F$3:$F648,1))</f>
        <v/>
      </c>
      <c r="H648" t="str">
        <f t="shared" ca="1" si="85"/>
        <v/>
      </c>
      <c r="J648">
        <f t="shared" si="87"/>
        <v>645</v>
      </c>
      <c r="K648" t="str">
        <f t="shared" ca="1" si="81"/>
        <v/>
      </c>
      <c r="L648" s="36" t="str">
        <f t="shared" ca="1" si="80"/>
        <v/>
      </c>
      <c r="M648" s="36" t="str">
        <f t="shared" ca="1" si="82"/>
        <v/>
      </c>
      <c r="N648" s="36" t="str">
        <f t="shared" ca="1" si="83"/>
        <v/>
      </c>
    </row>
    <row r="649" spans="1:14">
      <c r="A649">
        <f t="shared" si="86"/>
        <v>646</v>
      </c>
      <c r="B649" t="str">
        <f ca="1">IFERROR(VLOOKUP($A649,'vbs,vba'!$G:$H,2,FALSE),"")</f>
        <v/>
      </c>
      <c r="C649" t="str">
        <f ca="1">IFERROR(VLOOKUP($A649,python!$H:$I,2,FALSE),"")</f>
        <v/>
      </c>
      <c r="D649" t="str">
        <f ca="1">IFERROR(VLOOKUP($A649,bat!$F:$G,2,FALSE),"")</f>
        <v/>
      </c>
      <c r="E649" t="str">
        <f t="shared" ca="1" si="84"/>
        <v/>
      </c>
      <c r="F649" t="str">
        <f ca="1">IF($E649="","",COUNTIF($E$3:$E649,$E649))</f>
        <v/>
      </c>
      <c r="G649" t="str">
        <f ca="1">IF(OR(F649&gt;1,F649=""),"",COUNTIF($F$3:$F649,1))</f>
        <v/>
      </c>
      <c r="H649" t="str">
        <f t="shared" ca="1" si="85"/>
        <v/>
      </c>
      <c r="J649">
        <f t="shared" si="87"/>
        <v>646</v>
      </c>
      <c r="K649" t="str">
        <f t="shared" ca="1" si="81"/>
        <v/>
      </c>
      <c r="L649" s="36" t="str">
        <f t="shared" ca="1" si="80"/>
        <v/>
      </c>
      <c r="M649" s="36" t="str">
        <f t="shared" ca="1" si="82"/>
        <v/>
      </c>
      <c r="N649" s="36" t="str">
        <f t="shared" ca="1" si="83"/>
        <v/>
      </c>
    </row>
    <row r="650" spans="1:14">
      <c r="A650">
        <f t="shared" si="86"/>
        <v>647</v>
      </c>
      <c r="B650" t="str">
        <f ca="1">IFERROR(VLOOKUP($A650,'vbs,vba'!$G:$H,2,FALSE),"")</f>
        <v/>
      </c>
      <c r="C650" t="str">
        <f ca="1">IFERROR(VLOOKUP($A650,python!$H:$I,2,FALSE),"")</f>
        <v/>
      </c>
      <c r="D650" t="str">
        <f ca="1">IFERROR(VLOOKUP($A650,bat!$F:$G,2,FALSE),"")</f>
        <v/>
      </c>
      <c r="E650" t="str">
        <f t="shared" ca="1" si="84"/>
        <v/>
      </c>
      <c r="F650" t="str">
        <f ca="1">IF($E650="","",COUNTIF($E$3:$E650,$E650))</f>
        <v/>
      </c>
      <c r="G650" t="str">
        <f ca="1">IF(OR(F650&gt;1,F650=""),"",COUNTIF($F$3:$F650,1))</f>
        <v/>
      </c>
      <c r="H650" t="str">
        <f t="shared" ca="1" si="85"/>
        <v/>
      </c>
      <c r="J650">
        <f t="shared" si="87"/>
        <v>647</v>
      </c>
      <c r="K650" t="str">
        <f t="shared" ca="1" si="81"/>
        <v/>
      </c>
      <c r="L650" s="36" t="str">
        <f t="shared" ca="1" si="80"/>
        <v/>
      </c>
      <c r="M650" s="36" t="str">
        <f t="shared" ca="1" si="82"/>
        <v/>
      </c>
      <c r="N650" s="36" t="str">
        <f t="shared" ca="1" si="83"/>
        <v/>
      </c>
    </row>
    <row r="651" spans="1:14">
      <c r="A651">
        <f t="shared" si="86"/>
        <v>648</v>
      </c>
      <c r="B651" t="str">
        <f ca="1">IFERROR(VLOOKUP($A651,'vbs,vba'!$G:$H,2,FALSE),"")</f>
        <v/>
      </c>
      <c r="C651" t="str">
        <f ca="1">IFERROR(VLOOKUP($A651,python!$H:$I,2,FALSE),"")</f>
        <v/>
      </c>
      <c r="D651" t="str">
        <f ca="1">IFERROR(VLOOKUP($A651,bat!$F:$G,2,FALSE),"")</f>
        <v/>
      </c>
      <c r="E651" t="str">
        <f t="shared" ca="1" si="84"/>
        <v/>
      </c>
      <c r="F651" t="str">
        <f ca="1">IF($E651="","",COUNTIF($E$3:$E651,$E651))</f>
        <v/>
      </c>
      <c r="G651" t="str">
        <f ca="1">IF(OR(F651&gt;1,F651=""),"",COUNTIF($F$3:$F651,1))</f>
        <v/>
      </c>
      <c r="H651" t="str">
        <f t="shared" ca="1" si="85"/>
        <v/>
      </c>
      <c r="J651">
        <f t="shared" si="87"/>
        <v>648</v>
      </c>
      <c r="K651" t="str">
        <f t="shared" ca="1" si="81"/>
        <v/>
      </c>
      <c r="L651" s="36" t="str">
        <f t="shared" ca="1" si="80"/>
        <v/>
      </c>
      <c r="M651" s="36" t="str">
        <f t="shared" ca="1" si="82"/>
        <v/>
      </c>
      <c r="N651" s="36" t="str">
        <f t="shared" ca="1" si="83"/>
        <v/>
      </c>
    </row>
    <row r="652" spans="1:14">
      <c r="A652">
        <f t="shared" si="86"/>
        <v>649</v>
      </c>
      <c r="B652" t="str">
        <f ca="1">IFERROR(VLOOKUP($A652,'vbs,vba'!$G:$H,2,FALSE),"")</f>
        <v/>
      </c>
      <c r="C652" t="str">
        <f ca="1">IFERROR(VLOOKUP($A652,python!$H:$I,2,FALSE),"")</f>
        <v/>
      </c>
      <c r="D652" t="str">
        <f ca="1">IFERROR(VLOOKUP($A652,bat!$F:$G,2,FALSE),"")</f>
        <v/>
      </c>
      <c r="E652" t="str">
        <f t="shared" ca="1" si="84"/>
        <v/>
      </c>
      <c r="F652" t="str">
        <f ca="1">IF($E652="","",COUNTIF($E$3:$E652,$E652))</f>
        <v/>
      </c>
      <c r="G652" t="str">
        <f ca="1">IF(OR(F652&gt;1,F652=""),"",COUNTIF($F$3:$F652,1))</f>
        <v/>
      </c>
      <c r="H652" t="str">
        <f t="shared" ca="1" si="85"/>
        <v/>
      </c>
      <c r="J652">
        <f t="shared" si="87"/>
        <v>649</v>
      </c>
      <c r="K652" t="str">
        <f t="shared" ca="1" si="81"/>
        <v/>
      </c>
      <c r="L652" s="36" t="str">
        <f t="shared" ca="1" si="80"/>
        <v/>
      </c>
      <c r="M652" s="36" t="str">
        <f t="shared" ca="1" si="82"/>
        <v/>
      </c>
      <c r="N652" s="36" t="str">
        <f t="shared" ca="1" si="83"/>
        <v/>
      </c>
    </row>
    <row r="653" spans="1:14">
      <c r="A653">
        <f t="shared" si="86"/>
        <v>650</v>
      </c>
      <c r="B653" t="str">
        <f ca="1">IFERROR(VLOOKUP($A653,'vbs,vba'!$G:$H,2,FALSE),"")</f>
        <v/>
      </c>
      <c r="C653" t="str">
        <f ca="1">IFERROR(VLOOKUP($A653,python!$H:$I,2,FALSE),"")</f>
        <v/>
      </c>
      <c r="D653" t="str">
        <f ca="1">IFERROR(VLOOKUP($A653,bat!$F:$G,2,FALSE),"")</f>
        <v/>
      </c>
      <c r="E653" t="str">
        <f t="shared" ca="1" si="84"/>
        <v/>
      </c>
      <c r="F653" t="str">
        <f ca="1">IF($E653="","",COUNTIF($E$3:$E653,$E653))</f>
        <v/>
      </c>
      <c r="G653" t="str">
        <f ca="1">IF(OR(F653&gt;1,F653=""),"",COUNTIF($F$3:$F653,1))</f>
        <v/>
      </c>
      <c r="H653" t="str">
        <f t="shared" ca="1" si="85"/>
        <v/>
      </c>
      <c r="J653">
        <f t="shared" si="87"/>
        <v>650</v>
      </c>
      <c r="K653" t="str">
        <f t="shared" ca="1" si="81"/>
        <v/>
      </c>
      <c r="L653" s="36" t="str">
        <f t="shared" ca="1" si="80"/>
        <v/>
      </c>
      <c r="M653" s="36" t="str">
        <f t="shared" ca="1" si="82"/>
        <v/>
      </c>
      <c r="N653" s="36" t="str">
        <f t="shared" ca="1" si="83"/>
        <v/>
      </c>
    </row>
    <row r="654" spans="1:14">
      <c r="A654">
        <f t="shared" si="86"/>
        <v>651</v>
      </c>
      <c r="B654" t="str">
        <f ca="1">IFERROR(VLOOKUP($A654,'vbs,vba'!$G:$H,2,FALSE),"")</f>
        <v/>
      </c>
      <c r="C654" t="str">
        <f ca="1">IFERROR(VLOOKUP($A654,python!$H:$I,2,FALSE),"")</f>
        <v/>
      </c>
      <c r="D654" t="str">
        <f ca="1">IFERROR(VLOOKUP($A654,bat!$F:$G,2,FALSE),"")</f>
        <v/>
      </c>
      <c r="E654" t="str">
        <f t="shared" ca="1" si="84"/>
        <v/>
      </c>
      <c r="F654" t="str">
        <f ca="1">IF($E654="","",COUNTIF($E$3:$E654,$E654))</f>
        <v/>
      </c>
      <c r="G654" t="str">
        <f ca="1">IF(OR(F654&gt;1,F654=""),"",COUNTIF($F$3:$F654,1))</f>
        <v/>
      </c>
      <c r="H654" t="str">
        <f t="shared" ca="1" si="85"/>
        <v/>
      </c>
      <c r="J654">
        <f t="shared" si="87"/>
        <v>651</v>
      </c>
      <c r="K654" t="str">
        <f t="shared" ca="1" si="81"/>
        <v/>
      </c>
      <c r="L654" s="36" t="str">
        <f t="shared" ca="1" si="80"/>
        <v/>
      </c>
      <c r="M654" s="36" t="str">
        <f t="shared" ca="1" si="82"/>
        <v/>
      </c>
      <c r="N654" s="36" t="str">
        <f t="shared" ca="1" si="83"/>
        <v/>
      </c>
    </row>
    <row r="655" spans="1:14">
      <c r="A655">
        <f t="shared" si="86"/>
        <v>652</v>
      </c>
      <c r="B655" t="str">
        <f ca="1">IFERROR(VLOOKUP($A655,'vbs,vba'!$G:$H,2,FALSE),"")</f>
        <v/>
      </c>
      <c r="C655" t="str">
        <f ca="1">IFERROR(VLOOKUP($A655,python!$H:$I,2,FALSE),"")</f>
        <v/>
      </c>
      <c r="D655" t="str">
        <f ca="1">IFERROR(VLOOKUP($A655,bat!$F:$G,2,FALSE),"")</f>
        <v/>
      </c>
      <c r="E655" t="str">
        <f t="shared" ca="1" si="84"/>
        <v/>
      </c>
      <c r="F655" t="str">
        <f ca="1">IF($E655="","",COUNTIF($E$3:$E655,$E655))</f>
        <v/>
      </c>
      <c r="G655" t="str">
        <f ca="1">IF(OR(F655&gt;1,F655=""),"",COUNTIF($F$3:$F655,1))</f>
        <v/>
      </c>
      <c r="H655" t="str">
        <f t="shared" ca="1" si="85"/>
        <v/>
      </c>
      <c r="J655">
        <f t="shared" si="87"/>
        <v>652</v>
      </c>
      <c r="K655" t="str">
        <f t="shared" ca="1" si="81"/>
        <v/>
      </c>
      <c r="L655" s="36" t="str">
        <f t="shared" ca="1" si="80"/>
        <v/>
      </c>
      <c r="M655" s="36" t="str">
        <f t="shared" ca="1" si="82"/>
        <v/>
      </c>
      <c r="N655" s="36" t="str">
        <f t="shared" ca="1" si="83"/>
        <v/>
      </c>
    </row>
    <row r="656" spans="1:14">
      <c r="A656">
        <f t="shared" si="86"/>
        <v>653</v>
      </c>
      <c r="B656" t="str">
        <f ca="1">IFERROR(VLOOKUP($A656,'vbs,vba'!$G:$H,2,FALSE),"")</f>
        <v/>
      </c>
      <c r="C656" t="str">
        <f ca="1">IFERROR(VLOOKUP($A656,python!$H:$I,2,FALSE),"")</f>
        <v/>
      </c>
      <c r="D656" t="str">
        <f ca="1">IFERROR(VLOOKUP($A656,bat!$F:$G,2,FALSE),"")</f>
        <v/>
      </c>
      <c r="E656" t="str">
        <f t="shared" ca="1" si="84"/>
        <v/>
      </c>
      <c r="F656" t="str">
        <f ca="1">IF($E656="","",COUNTIF($E$3:$E656,$E656))</f>
        <v/>
      </c>
      <c r="G656" t="str">
        <f ca="1">IF(OR(F656&gt;1,F656=""),"",COUNTIF($F$3:$F656,1))</f>
        <v/>
      </c>
      <c r="H656" t="str">
        <f t="shared" ca="1" si="85"/>
        <v/>
      </c>
      <c r="J656">
        <f t="shared" si="87"/>
        <v>653</v>
      </c>
      <c r="K656" t="str">
        <f t="shared" ca="1" si="81"/>
        <v/>
      </c>
      <c r="L656" s="36" t="str">
        <f t="shared" ca="1" si="80"/>
        <v/>
      </c>
      <c r="M656" s="36" t="str">
        <f t="shared" ca="1" si="82"/>
        <v/>
      </c>
      <c r="N656" s="36" t="str">
        <f t="shared" ca="1" si="83"/>
        <v/>
      </c>
    </row>
    <row r="657" spans="1:14">
      <c r="A657">
        <f t="shared" si="86"/>
        <v>654</v>
      </c>
      <c r="B657" t="str">
        <f ca="1">IFERROR(VLOOKUP($A657,'vbs,vba'!$G:$H,2,FALSE),"")</f>
        <v/>
      </c>
      <c r="C657" t="str">
        <f ca="1">IFERROR(VLOOKUP($A657,python!$H:$I,2,FALSE),"")</f>
        <v/>
      </c>
      <c r="D657" t="str">
        <f ca="1">IFERROR(VLOOKUP($A657,bat!$F:$G,2,FALSE),"")</f>
        <v/>
      </c>
      <c r="E657" t="str">
        <f t="shared" ca="1" si="84"/>
        <v/>
      </c>
      <c r="F657" t="str">
        <f ca="1">IF($E657="","",COUNTIF($E$3:$E657,$E657))</f>
        <v/>
      </c>
      <c r="G657" t="str">
        <f ca="1">IF(OR(F657&gt;1,F657=""),"",COUNTIF($F$3:$F657,1))</f>
        <v/>
      </c>
      <c r="H657" t="str">
        <f t="shared" ca="1" si="85"/>
        <v/>
      </c>
      <c r="J657">
        <f t="shared" si="87"/>
        <v>654</v>
      </c>
      <c r="K657" t="str">
        <f t="shared" ca="1" si="81"/>
        <v/>
      </c>
      <c r="L657" s="36" t="str">
        <f t="shared" ca="1" si="80"/>
        <v/>
      </c>
      <c r="M657" s="36" t="str">
        <f t="shared" ca="1" si="82"/>
        <v/>
      </c>
      <c r="N657" s="36" t="str">
        <f t="shared" ca="1" si="83"/>
        <v/>
      </c>
    </row>
    <row r="658" spans="1:14">
      <c r="A658">
        <f t="shared" si="86"/>
        <v>655</v>
      </c>
      <c r="B658" t="str">
        <f ca="1">IFERROR(VLOOKUP($A658,'vbs,vba'!$G:$H,2,FALSE),"")</f>
        <v/>
      </c>
      <c r="C658" t="str">
        <f ca="1">IFERROR(VLOOKUP($A658,python!$H:$I,2,FALSE),"")</f>
        <v/>
      </c>
      <c r="D658" t="str">
        <f ca="1">IFERROR(VLOOKUP($A658,bat!$F:$G,2,FALSE),"")</f>
        <v/>
      </c>
      <c r="E658" t="str">
        <f t="shared" ca="1" si="84"/>
        <v/>
      </c>
      <c r="F658" t="str">
        <f ca="1">IF($E658="","",COUNTIF($E$3:$E658,$E658))</f>
        <v/>
      </c>
      <c r="G658" t="str">
        <f ca="1">IF(OR(F658&gt;1,F658=""),"",COUNTIF($F$3:$F658,1))</f>
        <v/>
      </c>
      <c r="H658" t="str">
        <f t="shared" ca="1" si="85"/>
        <v/>
      </c>
      <c r="J658">
        <f t="shared" si="87"/>
        <v>655</v>
      </c>
      <c r="K658" t="str">
        <f t="shared" ca="1" si="81"/>
        <v/>
      </c>
      <c r="L658" s="36" t="str">
        <f t="shared" ca="1" si="80"/>
        <v/>
      </c>
      <c r="M658" s="36" t="str">
        <f t="shared" ca="1" si="82"/>
        <v/>
      </c>
      <c r="N658" s="36" t="str">
        <f t="shared" ca="1" si="83"/>
        <v/>
      </c>
    </row>
    <row r="659" spans="1:14">
      <c r="A659">
        <f t="shared" si="86"/>
        <v>656</v>
      </c>
      <c r="B659" t="str">
        <f ca="1">IFERROR(VLOOKUP($A659,'vbs,vba'!$G:$H,2,FALSE),"")</f>
        <v/>
      </c>
      <c r="C659" t="str">
        <f ca="1">IFERROR(VLOOKUP($A659,python!$H:$I,2,FALSE),"")</f>
        <v/>
      </c>
      <c r="D659" t="str">
        <f ca="1">IFERROR(VLOOKUP($A659,bat!$F:$G,2,FALSE),"")</f>
        <v/>
      </c>
      <c r="E659" t="str">
        <f t="shared" ca="1" si="84"/>
        <v/>
      </c>
      <c r="F659" t="str">
        <f ca="1">IF($E659="","",COUNTIF($E$3:$E659,$E659))</f>
        <v/>
      </c>
      <c r="G659" t="str">
        <f ca="1">IF(OR(F659&gt;1,F659=""),"",COUNTIF($F$3:$F659,1))</f>
        <v/>
      </c>
      <c r="H659" t="str">
        <f t="shared" ca="1" si="85"/>
        <v/>
      </c>
      <c r="J659">
        <f t="shared" si="87"/>
        <v>656</v>
      </c>
      <c r="K659" t="str">
        <f t="shared" ca="1" si="81"/>
        <v/>
      </c>
      <c r="L659" s="36" t="str">
        <f t="shared" ca="1" si="80"/>
        <v/>
      </c>
      <c r="M659" s="36" t="str">
        <f t="shared" ca="1" si="82"/>
        <v/>
      </c>
      <c r="N659" s="36" t="str">
        <f t="shared" ca="1" si="83"/>
        <v/>
      </c>
    </row>
    <row r="660" spans="1:14">
      <c r="A660">
        <f t="shared" si="86"/>
        <v>657</v>
      </c>
      <c r="B660" t="str">
        <f ca="1">IFERROR(VLOOKUP($A660,'vbs,vba'!$G:$H,2,FALSE),"")</f>
        <v/>
      </c>
      <c r="C660" t="str">
        <f ca="1">IFERROR(VLOOKUP($A660,python!$H:$I,2,FALSE),"")</f>
        <v/>
      </c>
      <c r="D660" t="str">
        <f ca="1">IFERROR(VLOOKUP($A660,bat!$F:$G,2,FALSE),"")</f>
        <v/>
      </c>
      <c r="E660" t="str">
        <f t="shared" ca="1" si="84"/>
        <v/>
      </c>
      <c r="F660" t="str">
        <f ca="1">IF($E660="","",COUNTIF($E$3:$E660,$E660))</f>
        <v/>
      </c>
      <c r="G660" t="str">
        <f ca="1">IF(OR(F660&gt;1,F660=""),"",COUNTIF($F$3:$F660,1))</f>
        <v/>
      </c>
      <c r="H660" t="str">
        <f t="shared" ca="1" si="85"/>
        <v/>
      </c>
      <c r="J660">
        <f t="shared" si="87"/>
        <v>657</v>
      </c>
      <c r="K660" t="str">
        <f t="shared" ca="1" si="81"/>
        <v/>
      </c>
      <c r="L660" s="36" t="str">
        <f t="shared" ca="1" si="80"/>
        <v/>
      </c>
      <c r="M660" s="36" t="str">
        <f t="shared" ca="1" si="82"/>
        <v/>
      </c>
      <c r="N660" s="36" t="str">
        <f t="shared" ca="1" si="83"/>
        <v/>
      </c>
    </row>
    <row r="661" spans="1:14">
      <c r="A661">
        <f t="shared" si="86"/>
        <v>658</v>
      </c>
      <c r="B661" t="str">
        <f ca="1">IFERROR(VLOOKUP($A661,'vbs,vba'!$G:$H,2,FALSE),"")</f>
        <v/>
      </c>
      <c r="C661" t="str">
        <f ca="1">IFERROR(VLOOKUP($A661,python!$H:$I,2,FALSE),"")</f>
        <v/>
      </c>
      <c r="D661" t="str">
        <f ca="1">IFERROR(VLOOKUP($A661,bat!$F:$G,2,FALSE),"")</f>
        <v/>
      </c>
      <c r="E661" t="str">
        <f t="shared" ca="1" si="84"/>
        <v/>
      </c>
      <c r="F661" t="str">
        <f ca="1">IF($E661="","",COUNTIF($E$3:$E661,$E661))</f>
        <v/>
      </c>
      <c r="G661" t="str">
        <f ca="1">IF(OR(F661&gt;1,F661=""),"",COUNTIF($F$3:$F661,1))</f>
        <v/>
      </c>
      <c r="H661" t="str">
        <f t="shared" ca="1" si="85"/>
        <v/>
      </c>
      <c r="J661">
        <f t="shared" si="87"/>
        <v>658</v>
      </c>
      <c r="K661" t="str">
        <f t="shared" ca="1" si="81"/>
        <v/>
      </c>
      <c r="L661" s="36" t="str">
        <f t="shared" ca="1" si="80"/>
        <v/>
      </c>
      <c r="M661" s="36" t="str">
        <f t="shared" ca="1" si="82"/>
        <v/>
      </c>
      <c r="N661" s="36"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36" t="str">
        <f t="shared" ca="1" si="80"/>
        <v/>
      </c>
      <c r="M662" s="36" t="str">
        <f t="shared" ca="1" si="82"/>
        <v/>
      </c>
      <c r="N662" s="36"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36" t="str">
        <f t="shared" ca="1" si="80"/>
        <v/>
      </c>
      <c r="M663" s="36" t="str">
        <f t="shared" ca="1" si="82"/>
        <v/>
      </c>
      <c r="N663" s="36"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36" t="str">
        <f t="shared" ca="1" si="80"/>
        <v/>
      </c>
      <c r="M664" s="36" t="str">
        <f t="shared" ca="1" si="82"/>
        <v/>
      </c>
      <c r="N664" s="36"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36" t="str">
        <f t="shared" ca="1" si="80"/>
        <v/>
      </c>
      <c r="M665" s="36" t="str">
        <f t="shared" ca="1" si="82"/>
        <v/>
      </c>
      <c r="N665" s="36"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36" t="str">
        <f t="shared" ca="1" si="80"/>
        <v/>
      </c>
      <c r="M666" s="36" t="str">
        <f t="shared" ca="1" si="82"/>
        <v/>
      </c>
      <c r="N666" s="36"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36" t="str">
        <f t="shared" ca="1" si="80"/>
        <v/>
      </c>
      <c r="M667" s="36" t="str">
        <f t="shared" ca="1" si="82"/>
        <v/>
      </c>
      <c r="N667" s="36"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36" t="str">
        <f t="shared" ca="1" si="80"/>
        <v/>
      </c>
      <c r="M668" s="36" t="str">
        <f t="shared" ca="1" si="82"/>
        <v/>
      </c>
      <c r="N668" s="36"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36" t="str">
        <f t="shared" ca="1" si="80"/>
        <v/>
      </c>
      <c r="M669" s="36" t="str">
        <f t="shared" ca="1" si="82"/>
        <v/>
      </c>
      <c r="N669" s="36"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36" t="str">
        <f t="shared" ca="1" si="80"/>
        <v/>
      </c>
      <c r="M670" s="36" t="str">
        <f t="shared" ca="1" si="82"/>
        <v/>
      </c>
      <c r="N670" s="36"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36" t="str">
        <f t="shared" ca="1" si="80"/>
        <v/>
      </c>
      <c r="M671" s="36" t="str">
        <f t="shared" ca="1" si="82"/>
        <v/>
      </c>
      <c r="N671" s="36"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36" t="str">
        <f t="shared" ca="1" si="80"/>
        <v/>
      </c>
      <c r="M672" s="36" t="str">
        <f t="shared" ca="1" si="82"/>
        <v/>
      </c>
      <c r="N672" s="36"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36" t="str">
        <f t="shared" ca="1" si="80"/>
        <v/>
      </c>
      <c r="M673" s="36" t="str">
        <f t="shared" ca="1" si="82"/>
        <v/>
      </c>
      <c r="N673" s="36"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36" t="str">
        <f t="shared" ca="1" si="80"/>
        <v/>
      </c>
      <c r="M674" s="36" t="str">
        <f t="shared" ca="1" si="82"/>
        <v/>
      </c>
      <c r="N674" s="36"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36" t="str">
        <f t="shared" ca="1" si="80"/>
        <v/>
      </c>
      <c r="M675" s="36" t="str">
        <f t="shared" ca="1" si="82"/>
        <v/>
      </c>
      <c r="N675" s="36"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36" t="str">
        <f t="shared" ca="1" si="80"/>
        <v/>
      </c>
      <c r="M676" s="36" t="str">
        <f t="shared" ca="1" si="82"/>
        <v/>
      </c>
      <c r="N676" s="36"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36" t="str">
        <f t="shared" ca="1" si="80"/>
        <v/>
      </c>
      <c r="M677" s="36" t="str">
        <f t="shared" ca="1" si="82"/>
        <v/>
      </c>
      <c r="N677" s="36"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36" t="str">
        <f t="shared" ca="1" si="80"/>
        <v/>
      </c>
      <c r="M678" s="36" t="str">
        <f t="shared" ca="1" si="82"/>
        <v/>
      </c>
      <c r="N678" s="36"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36" t="str">
        <f t="shared" ca="1" si="80"/>
        <v/>
      </c>
      <c r="M679" s="36" t="str">
        <f t="shared" ca="1" si="82"/>
        <v/>
      </c>
      <c r="N679" s="36"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36" t="str">
        <f t="shared" ca="1" si="80"/>
        <v/>
      </c>
      <c r="M680" s="36" t="str">
        <f t="shared" ca="1" si="82"/>
        <v/>
      </c>
      <c r="N680" s="36"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36" t="str">
        <f t="shared" ca="1" si="80"/>
        <v/>
      </c>
      <c r="M681" s="36" t="str">
        <f t="shared" ca="1" si="82"/>
        <v/>
      </c>
      <c r="N681" s="36"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36" t="str">
        <f t="shared" ca="1" si="80"/>
        <v/>
      </c>
      <c r="M682" s="36" t="str">
        <f t="shared" ca="1" si="82"/>
        <v/>
      </c>
      <c r="N682" s="36"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36" t="str">
        <f t="shared" ca="1" si="80"/>
        <v/>
      </c>
      <c r="M683" s="36" t="str">
        <f t="shared" ca="1" si="82"/>
        <v/>
      </c>
      <c r="N683" s="36"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36" t="str">
        <f t="shared" ca="1" si="80"/>
        <v/>
      </c>
      <c r="M684" s="36" t="str">
        <f t="shared" ca="1" si="82"/>
        <v/>
      </c>
      <c r="N684" s="36"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36" t="str">
        <f t="shared" ca="1" si="80"/>
        <v/>
      </c>
      <c r="M685" s="36" t="str">
        <f t="shared" ca="1" si="82"/>
        <v/>
      </c>
      <c r="N685" s="36"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36" t="str">
        <f t="shared" ca="1" si="80"/>
        <v/>
      </c>
      <c r="M686" s="36" t="str">
        <f t="shared" ca="1" si="82"/>
        <v/>
      </c>
      <c r="N686" s="36"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36" t="str">
        <f t="shared" ca="1" si="80"/>
        <v/>
      </c>
      <c r="M687" s="36" t="str">
        <f t="shared" ca="1" si="82"/>
        <v/>
      </c>
      <c r="N687" s="36"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36" t="str">
        <f t="shared" ca="1" si="80"/>
        <v/>
      </c>
      <c r="M688" s="36" t="str">
        <f t="shared" ca="1" si="82"/>
        <v/>
      </c>
      <c r="N688" s="36"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36" t="str">
        <f t="shared" ca="1" si="80"/>
        <v/>
      </c>
      <c r="M689" s="36" t="str">
        <f t="shared" ca="1" si="82"/>
        <v/>
      </c>
      <c r="N689" s="36"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36" t="str">
        <f t="shared" ref="L690:L753" ca="1" si="88">IF($K690="","",IF(COUNTIF(B$3:B$1004,$K690)&gt;0,"○",""))</f>
        <v/>
      </c>
      <c r="M690" s="36" t="str">
        <f t="shared" ca="1" si="82"/>
        <v/>
      </c>
      <c r="N690" s="36"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36" t="str">
        <f t="shared" ca="1" si="88"/>
        <v/>
      </c>
      <c r="M691" s="36" t="str">
        <f t="shared" ca="1" si="82"/>
        <v/>
      </c>
      <c r="N691" s="36"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36" t="str">
        <f t="shared" ca="1" si="88"/>
        <v/>
      </c>
      <c r="M692" s="36" t="str">
        <f t="shared" ca="1" si="82"/>
        <v/>
      </c>
      <c r="N692" s="36"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36" t="str">
        <f t="shared" ca="1" si="88"/>
        <v/>
      </c>
      <c r="M693" s="36" t="str">
        <f t="shared" ca="1" si="82"/>
        <v/>
      </c>
      <c r="N693" s="36"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36" t="str">
        <f t="shared" ca="1" si="88"/>
        <v/>
      </c>
      <c r="M694" s="36" t="str">
        <f t="shared" ca="1" si="82"/>
        <v/>
      </c>
      <c r="N694" s="36"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36" t="str">
        <f t="shared" ca="1" si="88"/>
        <v/>
      </c>
      <c r="M695" s="36" t="str">
        <f t="shared" ca="1" si="82"/>
        <v/>
      </c>
      <c r="N695" s="36"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36" t="str">
        <f t="shared" ca="1" si="88"/>
        <v/>
      </c>
      <c r="M696" s="36" t="str">
        <f t="shared" ca="1" si="82"/>
        <v/>
      </c>
      <c r="N696" s="36"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36" t="str">
        <f t="shared" ca="1" si="88"/>
        <v/>
      </c>
      <c r="M697" s="36" t="str">
        <f t="shared" ca="1" si="82"/>
        <v/>
      </c>
      <c r="N697" s="36"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36" t="str">
        <f t="shared" ca="1" si="88"/>
        <v/>
      </c>
      <c r="M698" s="36" t="str">
        <f t="shared" ca="1" si="82"/>
        <v/>
      </c>
      <c r="N698" s="36"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36" t="str">
        <f t="shared" ca="1" si="88"/>
        <v/>
      </c>
      <c r="M699" s="36" t="str">
        <f t="shared" ca="1" si="82"/>
        <v/>
      </c>
      <c r="N699" s="36"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36" t="str">
        <f t="shared" ca="1" si="88"/>
        <v/>
      </c>
      <c r="M700" s="36" t="str">
        <f t="shared" ca="1" si="82"/>
        <v/>
      </c>
      <c r="N700" s="36"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36" t="str">
        <f t="shared" ca="1" si="88"/>
        <v/>
      </c>
      <c r="M701" s="36" t="str">
        <f t="shared" ca="1" si="82"/>
        <v/>
      </c>
      <c r="N701" s="36"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36" t="str">
        <f t="shared" ca="1" si="88"/>
        <v/>
      </c>
      <c r="M702" s="36" t="str">
        <f t="shared" ca="1" si="82"/>
        <v/>
      </c>
      <c r="N702" s="36"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36" t="str">
        <f t="shared" ca="1" si="88"/>
        <v/>
      </c>
      <c r="M703" s="36" t="str">
        <f t="shared" ca="1" si="82"/>
        <v/>
      </c>
      <c r="N703" s="36"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36" t="str">
        <f t="shared" ca="1" si="88"/>
        <v/>
      </c>
      <c r="M704" s="36" t="str">
        <f t="shared" ca="1" si="82"/>
        <v/>
      </c>
      <c r="N704" s="36"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36" t="str">
        <f t="shared" ca="1" si="88"/>
        <v/>
      </c>
      <c r="M705" s="36" t="str">
        <f t="shared" ca="1" si="82"/>
        <v/>
      </c>
      <c r="N705" s="36"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36" t="str">
        <f t="shared" ca="1" si="88"/>
        <v/>
      </c>
      <c r="M706" s="36" t="str">
        <f t="shared" ca="1" si="82"/>
        <v/>
      </c>
      <c r="N706" s="36"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36" t="str">
        <f t="shared" ca="1" si="88"/>
        <v/>
      </c>
      <c r="M707" s="36" t="str">
        <f t="shared" ca="1" si="82"/>
        <v/>
      </c>
      <c r="N707" s="36"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36" t="str">
        <f t="shared" ca="1" si="88"/>
        <v/>
      </c>
      <c r="M708" s="36" t="str">
        <f t="shared" ref="M708:M771" ca="1" si="90">IF($K708="","",IF(COUNTIF(C$3:C$1004,$K708)&gt;0,"○",""))</f>
        <v/>
      </c>
      <c r="N708" s="36"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36" t="str">
        <f t="shared" ca="1" si="88"/>
        <v/>
      </c>
      <c r="M709" s="36" t="str">
        <f t="shared" ca="1" si="90"/>
        <v/>
      </c>
      <c r="N709" s="36"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36" t="str">
        <f t="shared" ca="1" si="88"/>
        <v/>
      </c>
      <c r="M710" s="36" t="str">
        <f t="shared" ca="1" si="90"/>
        <v/>
      </c>
      <c r="N710" s="36"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36" t="str">
        <f t="shared" ca="1" si="88"/>
        <v/>
      </c>
      <c r="M711" s="36" t="str">
        <f t="shared" ca="1" si="90"/>
        <v/>
      </c>
      <c r="N711" s="36"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36" t="str">
        <f t="shared" ca="1" si="88"/>
        <v/>
      </c>
      <c r="M712" s="36" t="str">
        <f t="shared" ca="1" si="90"/>
        <v/>
      </c>
      <c r="N712" s="36"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36" t="str">
        <f t="shared" ca="1" si="88"/>
        <v/>
      </c>
      <c r="M713" s="36" t="str">
        <f t="shared" ca="1" si="90"/>
        <v/>
      </c>
      <c r="N713" s="36"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36" t="str">
        <f t="shared" ca="1" si="88"/>
        <v/>
      </c>
      <c r="M714" s="36" t="str">
        <f t="shared" ca="1" si="90"/>
        <v/>
      </c>
      <c r="N714" s="36"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36" t="str">
        <f t="shared" ca="1" si="88"/>
        <v/>
      </c>
      <c r="M715" s="36" t="str">
        <f t="shared" ca="1" si="90"/>
        <v/>
      </c>
      <c r="N715" s="36"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36" t="str">
        <f t="shared" ca="1" si="88"/>
        <v/>
      </c>
      <c r="M716" s="36" t="str">
        <f t="shared" ca="1" si="90"/>
        <v/>
      </c>
      <c r="N716" s="36"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36" t="str">
        <f t="shared" ca="1" si="88"/>
        <v/>
      </c>
      <c r="M717" s="36" t="str">
        <f t="shared" ca="1" si="90"/>
        <v/>
      </c>
      <c r="N717" s="36"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36" t="str">
        <f t="shared" ca="1" si="88"/>
        <v/>
      </c>
      <c r="M718" s="36" t="str">
        <f t="shared" ca="1" si="90"/>
        <v/>
      </c>
      <c r="N718" s="36"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36" t="str">
        <f t="shared" ca="1" si="88"/>
        <v/>
      </c>
      <c r="M719" s="36" t="str">
        <f t="shared" ca="1" si="90"/>
        <v/>
      </c>
      <c r="N719" s="36"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36" t="str">
        <f t="shared" ca="1" si="88"/>
        <v/>
      </c>
      <c r="M720" s="36" t="str">
        <f t="shared" ca="1" si="90"/>
        <v/>
      </c>
      <c r="N720" s="36"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36" t="str">
        <f t="shared" ca="1" si="88"/>
        <v/>
      </c>
      <c r="M721" s="36" t="str">
        <f t="shared" ca="1" si="90"/>
        <v/>
      </c>
      <c r="N721" s="36"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36" t="str">
        <f t="shared" ca="1" si="88"/>
        <v/>
      </c>
      <c r="M722" s="36" t="str">
        <f t="shared" ca="1" si="90"/>
        <v/>
      </c>
      <c r="N722" s="36"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36" t="str">
        <f t="shared" ca="1" si="88"/>
        <v/>
      </c>
      <c r="M723" s="36" t="str">
        <f t="shared" ca="1" si="90"/>
        <v/>
      </c>
      <c r="N723" s="36"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36" t="str">
        <f t="shared" ca="1" si="88"/>
        <v/>
      </c>
      <c r="M724" s="36" t="str">
        <f t="shared" ca="1" si="90"/>
        <v/>
      </c>
      <c r="N724" s="36"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36" t="str">
        <f t="shared" ca="1" si="88"/>
        <v/>
      </c>
      <c r="M725" s="36" t="str">
        <f t="shared" ca="1" si="90"/>
        <v/>
      </c>
      <c r="N725" s="36"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36" t="str">
        <f t="shared" ca="1" si="88"/>
        <v/>
      </c>
      <c r="M726" s="36" t="str">
        <f t="shared" ca="1" si="90"/>
        <v/>
      </c>
      <c r="N726" s="36"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36" t="str">
        <f t="shared" ca="1" si="88"/>
        <v/>
      </c>
      <c r="M727" s="36" t="str">
        <f t="shared" ca="1" si="90"/>
        <v/>
      </c>
      <c r="N727" s="36"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36" t="str">
        <f t="shared" ca="1" si="88"/>
        <v/>
      </c>
      <c r="M728" s="36" t="str">
        <f t="shared" ca="1" si="90"/>
        <v/>
      </c>
      <c r="N728" s="36"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36" t="str">
        <f t="shared" ca="1" si="88"/>
        <v/>
      </c>
      <c r="M729" s="36" t="str">
        <f t="shared" ca="1" si="90"/>
        <v/>
      </c>
      <c r="N729" s="36"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36" t="str">
        <f t="shared" ca="1" si="88"/>
        <v/>
      </c>
      <c r="M730" s="36" t="str">
        <f t="shared" ca="1" si="90"/>
        <v/>
      </c>
      <c r="N730" s="36"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36" t="str">
        <f t="shared" ca="1" si="88"/>
        <v/>
      </c>
      <c r="M731" s="36" t="str">
        <f t="shared" ca="1" si="90"/>
        <v/>
      </c>
      <c r="N731" s="36"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36" t="str">
        <f t="shared" ca="1" si="88"/>
        <v/>
      </c>
      <c r="M732" s="36" t="str">
        <f t="shared" ca="1" si="90"/>
        <v/>
      </c>
      <c r="N732" s="36"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36" t="str">
        <f t="shared" ca="1" si="88"/>
        <v/>
      </c>
      <c r="M733" s="36" t="str">
        <f t="shared" ca="1" si="90"/>
        <v/>
      </c>
      <c r="N733" s="36"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36" t="str">
        <f t="shared" ca="1" si="88"/>
        <v/>
      </c>
      <c r="M734" s="36" t="str">
        <f t="shared" ca="1" si="90"/>
        <v/>
      </c>
      <c r="N734" s="36"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36" t="str">
        <f t="shared" ca="1" si="88"/>
        <v/>
      </c>
      <c r="M735" s="36" t="str">
        <f t="shared" ca="1" si="90"/>
        <v/>
      </c>
      <c r="N735" s="36"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36" t="str">
        <f t="shared" ca="1" si="88"/>
        <v/>
      </c>
      <c r="M736" s="36" t="str">
        <f t="shared" ca="1" si="90"/>
        <v/>
      </c>
      <c r="N736" s="36"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36" t="str">
        <f t="shared" ca="1" si="88"/>
        <v/>
      </c>
      <c r="M737" s="36" t="str">
        <f t="shared" ca="1" si="90"/>
        <v/>
      </c>
      <c r="N737" s="36"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36" t="str">
        <f t="shared" ca="1" si="88"/>
        <v/>
      </c>
      <c r="M738" s="36" t="str">
        <f t="shared" ca="1" si="90"/>
        <v/>
      </c>
      <c r="N738" s="36"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36" t="str">
        <f t="shared" ca="1" si="88"/>
        <v/>
      </c>
      <c r="M739" s="36" t="str">
        <f t="shared" ca="1" si="90"/>
        <v/>
      </c>
      <c r="N739" s="36"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36" t="str">
        <f t="shared" ca="1" si="88"/>
        <v/>
      </c>
      <c r="M740" s="36" t="str">
        <f t="shared" ca="1" si="90"/>
        <v/>
      </c>
      <c r="N740" s="36"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36" t="str">
        <f t="shared" ca="1" si="88"/>
        <v/>
      </c>
      <c r="M741" s="36" t="str">
        <f t="shared" ca="1" si="90"/>
        <v/>
      </c>
      <c r="N741" s="36"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36" t="str">
        <f t="shared" ca="1" si="88"/>
        <v/>
      </c>
      <c r="M742" s="36" t="str">
        <f t="shared" ca="1" si="90"/>
        <v/>
      </c>
      <c r="N742" s="36"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36" t="str">
        <f t="shared" ca="1" si="88"/>
        <v/>
      </c>
      <c r="M743" s="36" t="str">
        <f t="shared" ca="1" si="90"/>
        <v/>
      </c>
      <c r="N743" s="36"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36" t="str">
        <f t="shared" ca="1" si="88"/>
        <v/>
      </c>
      <c r="M744" s="36" t="str">
        <f t="shared" ca="1" si="90"/>
        <v/>
      </c>
      <c r="N744" s="36"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36" t="str">
        <f t="shared" ca="1" si="88"/>
        <v/>
      </c>
      <c r="M745" s="36" t="str">
        <f t="shared" ca="1" si="90"/>
        <v/>
      </c>
      <c r="N745" s="36"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36" t="str">
        <f t="shared" ca="1" si="88"/>
        <v/>
      </c>
      <c r="M746" s="36" t="str">
        <f t="shared" ca="1" si="90"/>
        <v/>
      </c>
      <c r="N746" s="36"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36" t="str">
        <f t="shared" ca="1" si="88"/>
        <v/>
      </c>
      <c r="M747" s="36" t="str">
        <f t="shared" ca="1" si="90"/>
        <v/>
      </c>
      <c r="N747" s="36"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36" t="str">
        <f t="shared" ca="1" si="88"/>
        <v/>
      </c>
      <c r="M748" s="36" t="str">
        <f t="shared" ca="1" si="90"/>
        <v/>
      </c>
      <c r="N748" s="36"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36" t="str">
        <f t="shared" ca="1" si="88"/>
        <v/>
      </c>
      <c r="M749" s="36" t="str">
        <f t="shared" ca="1" si="90"/>
        <v/>
      </c>
      <c r="N749" s="36"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36" t="str">
        <f t="shared" ca="1" si="88"/>
        <v/>
      </c>
      <c r="M750" s="36" t="str">
        <f t="shared" ca="1" si="90"/>
        <v/>
      </c>
      <c r="N750" s="36"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36" t="str">
        <f t="shared" ca="1" si="88"/>
        <v/>
      </c>
      <c r="M751" s="36" t="str">
        <f t="shared" ca="1" si="90"/>
        <v/>
      </c>
      <c r="N751" s="36"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36" t="str">
        <f t="shared" ca="1" si="88"/>
        <v/>
      </c>
      <c r="M752" s="36" t="str">
        <f t="shared" ca="1" si="90"/>
        <v/>
      </c>
      <c r="N752" s="36"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36" t="str">
        <f t="shared" ca="1" si="88"/>
        <v/>
      </c>
      <c r="M753" s="36" t="str">
        <f t="shared" ca="1" si="90"/>
        <v/>
      </c>
      <c r="N753" s="36"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36" t="str">
        <f t="shared" ref="L754:L817" ca="1" si="96">IF($K754="","",IF(COUNTIF(B$3:B$1004,$K754)&gt;0,"○",""))</f>
        <v/>
      </c>
      <c r="M754" s="36" t="str">
        <f t="shared" ca="1" si="90"/>
        <v/>
      </c>
      <c r="N754" s="36"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36" t="str">
        <f t="shared" ca="1" si="96"/>
        <v/>
      </c>
      <c r="M755" s="36" t="str">
        <f t="shared" ca="1" si="90"/>
        <v/>
      </c>
      <c r="N755" s="36"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36" t="str">
        <f t="shared" ca="1" si="96"/>
        <v/>
      </c>
      <c r="M756" s="36" t="str">
        <f t="shared" ca="1" si="90"/>
        <v/>
      </c>
      <c r="N756" s="36"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36" t="str">
        <f t="shared" ca="1" si="96"/>
        <v/>
      </c>
      <c r="M757" s="36" t="str">
        <f t="shared" ca="1" si="90"/>
        <v/>
      </c>
      <c r="N757" s="36"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36" t="str">
        <f t="shared" ca="1" si="96"/>
        <v/>
      </c>
      <c r="M758" s="36" t="str">
        <f t="shared" ca="1" si="90"/>
        <v/>
      </c>
      <c r="N758" s="36"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36" t="str">
        <f t="shared" ca="1" si="96"/>
        <v/>
      </c>
      <c r="M759" s="36" t="str">
        <f t="shared" ca="1" si="90"/>
        <v/>
      </c>
      <c r="N759" s="36"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36" t="str">
        <f t="shared" ca="1" si="96"/>
        <v/>
      </c>
      <c r="M760" s="36" t="str">
        <f t="shared" ca="1" si="90"/>
        <v/>
      </c>
      <c r="N760" s="36"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36" t="str">
        <f t="shared" ca="1" si="96"/>
        <v/>
      </c>
      <c r="M761" s="36" t="str">
        <f t="shared" ca="1" si="90"/>
        <v/>
      </c>
      <c r="N761" s="36"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36" t="str">
        <f t="shared" ca="1" si="96"/>
        <v/>
      </c>
      <c r="M762" s="36" t="str">
        <f t="shared" ca="1" si="90"/>
        <v/>
      </c>
      <c r="N762" s="36"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36" t="str">
        <f t="shared" ca="1" si="96"/>
        <v/>
      </c>
      <c r="M763" s="36" t="str">
        <f t="shared" ca="1" si="90"/>
        <v/>
      </c>
      <c r="N763" s="36"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36" t="str">
        <f t="shared" ca="1" si="96"/>
        <v/>
      </c>
      <c r="M764" s="36" t="str">
        <f t="shared" ca="1" si="90"/>
        <v/>
      </c>
      <c r="N764" s="36"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36" t="str">
        <f t="shared" ca="1" si="96"/>
        <v/>
      </c>
      <c r="M765" s="36" t="str">
        <f t="shared" ca="1" si="90"/>
        <v/>
      </c>
      <c r="N765" s="36"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36" t="str">
        <f t="shared" ca="1" si="96"/>
        <v/>
      </c>
      <c r="M766" s="36" t="str">
        <f t="shared" ca="1" si="90"/>
        <v/>
      </c>
      <c r="N766" s="36"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36" t="str">
        <f t="shared" ca="1" si="96"/>
        <v/>
      </c>
      <c r="M767" s="36" t="str">
        <f t="shared" ca="1" si="90"/>
        <v/>
      </c>
      <c r="N767" s="36"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36" t="str">
        <f t="shared" ca="1" si="96"/>
        <v/>
      </c>
      <c r="M768" s="36" t="str">
        <f t="shared" ca="1" si="90"/>
        <v/>
      </c>
      <c r="N768" s="36"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36" t="str">
        <f t="shared" ca="1" si="96"/>
        <v/>
      </c>
      <c r="M769" s="36" t="str">
        <f t="shared" ca="1" si="90"/>
        <v/>
      </c>
      <c r="N769" s="36"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36" t="str">
        <f t="shared" ca="1" si="96"/>
        <v/>
      </c>
      <c r="M770" s="36" t="str">
        <f t="shared" ca="1" si="90"/>
        <v/>
      </c>
      <c r="N770" s="36"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36" t="str">
        <f t="shared" ca="1" si="96"/>
        <v/>
      </c>
      <c r="M771" s="36" t="str">
        <f t="shared" ca="1" si="90"/>
        <v/>
      </c>
      <c r="N771" s="36"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36" t="str">
        <f t="shared" ca="1" si="96"/>
        <v/>
      </c>
      <c r="M772" s="36" t="str">
        <f t="shared" ref="M772:M835" ca="1" si="98">IF($K772="","",IF(COUNTIF(C$3:C$1004,$K772)&gt;0,"○",""))</f>
        <v/>
      </c>
      <c r="N772" s="36"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36" t="str">
        <f t="shared" ca="1" si="96"/>
        <v/>
      </c>
      <c r="M773" s="36" t="str">
        <f t="shared" ca="1" si="98"/>
        <v/>
      </c>
      <c r="N773" s="36"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36" t="str">
        <f t="shared" ca="1" si="96"/>
        <v/>
      </c>
      <c r="M774" s="36" t="str">
        <f t="shared" ca="1" si="98"/>
        <v/>
      </c>
      <c r="N774" s="36"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36" t="str">
        <f t="shared" ca="1" si="96"/>
        <v/>
      </c>
      <c r="M775" s="36" t="str">
        <f t="shared" ca="1" si="98"/>
        <v/>
      </c>
      <c r="N775" s="36"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36" t="str">
        <f t="shared" ca="1" si="96"/>
        <v/>
      </c>
      <c r="M776" s="36" t="str">
        <f t="shared" ca="1" si="98"/>
        <v/>
      </c>
      <c r="N776" s="36"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36" t="str">
        <f t="shared" ca="1" si="96"/>
        <v/>
      </c>
      <c r="M777" s="36" t="str">
        <f t="shared" ca="1" si="98"/>
        <v/>
      </c>
      <c r="N777" s="36"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36" t="str">
        <f t="shared" ca="1" si="96"/>
        <v/>
      </c>
      <c r="M778" s="36" t="str">
        <f t="shared" ca="1" si="98"/>
        <v/>
      </c>
      <c r="N778" s="36"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36" t="str">
        <f t="shared" ca="1" si="96"/>
        <v/>
      </c>
      <c r="M779" s="36" t="str">
        <f t="shared" ca="1" si="98"/>
        <v/>
      </c>
      <c r="N779" s="36"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36" t="str">
        <f t="shared" ca="1" si="96"/>
        <v/>
      </c>
      <c r="M780" s="36" t="str">
        <f t="shared" ca="1" si="98"/>
        <v/>
      </c>
      <c r="N780" s="36"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36" t="str">
        <f t="shared" ca="1" si="96"/>
        <v/>
      </c>
      <c r="M781" s="36" t="str">
        <f t="shared" ca="1" si="98"/>
        <v/>
      </c>
      <c r="N781" s="36"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36" t="str">
        <f t="shared" ca="1" si="96"/>
        <v/>
      </c>
      <c r="M782" s="36" t="str">
        <f t="shared" ca="1" si="98"/>
        <v/>
      </c>
      <c r="N782" s="36"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36" t="str">
        <f t="shared" ca="1" si="96"/>
        <v/>
      </c>
      <c r="M783" s="36" t="str">
        <f t="shared" ca="1" si="98"/>
        <v/>
      </c>
      <c r="N783" s="36"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36" t="str">
        <f t="shared" ca="1" si="96"/>
        <v/>
      </c>
      <c r="M784" s="36" t="str">
        <f t="shared" ca="1" si="98"/>
        <v/>
      </c>
      <c r="N784" s="36"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36" t="str">
        <f t="shared" ca="1" si="96"/>
        <v/>
      </c>
      <c r="M785" s="36" t="str">
        <f t="shared" ca="1" si="98"/>
        <v/>
      </c>
      <c r="N785" s="36"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36" t="str">
        <f t="shared" ca="1" si="96"/>
        <v/>
      </c>
      <c r="M786" s="36" t="str">
        <f t="shared" ca="1" si="98"/>
        <v/>
      </c>
      <c r="N786" s="36"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36" t="str">
        <f t="shared" ca="1" si="96"/>
        <v/>
      </c>
      <c r="M787" s="36" t="str">
        <f t="shared" ca="1" si="98"/>
        <v/>
      </c>
      <c r="N787" s="36"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36" t="str">
        <f t="shared" ca="1" si="96"/>
        <v/>
      </c>
      <c r="M788" s="36" t="str">
        <f t="shared" ca="1" si="98"/>
        <v/>
      </c>
      <c r="N788" s="36"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36" t="str">
        <f t="shared" ca="1" si="96"/>
        <v/>
      </c>
      <c r="M789" s="36" t="str">
        <f t="shared" ca="1" si="98"/>
        <v/>
      </c>
      <c r="N789" s="36"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36" t="str">
        <f t="shared" ca="1" si="96"/>
        <v/>
      </c>
      <c r="M790" s="36" t="str">
        <f t="shared" ca="1" si="98"/>
        <v/>
      </c>
      <c r="N790" s="36"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36" t="str">
        <f t="shared" ca="1" si="96"/>
        <v/>
      </c>
      <c r="M791" s="36" t="str">
        <f t="shared" ca="1" si="98"/>
        <v/>
      </c>
      <c r="N791" s="36"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36" t="str">
        <f t="shared" ca="1" si="96"/>
        <v/>
      </c>
      <c r="M792" s="36" t="str">
        <f t="shared" ca="1" si="98"/>
        <v/>
      </c>
      <c r="N792" s="36"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36" t="str">
        <f t="shared" ca="1" si="96"/>
        <v/>
      </c>
      <c r="M793" s="36" t="str">
        <f t="shared" ca="1" si="98"/>
        <v/>
      </c>
      <c r="N793" s="36"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36" t="str">
        <f t="shared" ca="1" si="96"/>
        <v/>
      </c>
      <c r="M794" s="36" t="str">
        <f t="shared" ca="1" si="98"/>
        <v/>
      </c>
      <c r="N794" s="36"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36" t="str">
        <f t="shared" ca="1" si="96"/>
        <v/>
      </c>
      <c r="M795" s="36" t="str">
        <f t="shared" ca="1" si="98"/>
        <v/>
      </c>
      <c r="N795" s="36"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36" t="str">
        <f t="shared" ca="1" si="96"/>
        <v/>
      </c>
      <c r="M796" s="36" t="str">
        <f t="shared" ca="1" si="98"/>
        <v/>
      </c>
      <c r="N796" s="36"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36" t="str">
        <f t="shared" ca="1" si="96"/>
        <v/>
      </c>
      <c r="M797" s="36" t="str">
        <f t="shared" ca="1" si="98"/>
        <v/>
      </c>
      <c r="N797" s="36"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36" t="str">
        <f t="shared" ca="1" si="96"/>
        <v/>
      </c>
      <c r="M798" s="36" t="str">
        <f t="shared" ca="1" si="98"/>
        <v/>
      </c>
      <c r="N798" s="36"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36" t="str">
        <f t="shared" ca="1" si="96"/>
        <v/>
      </c>
      <c r="M799" s="36" t="str">
        <f t="shared" ca="1" si="98"/>
        <v/>
      </c>
      <c r="N799" s="36"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36" t="str">
        <f t="shared" ca="1" si="96"/>
        <v/>
      </c>
      <c r="M800" s="36" t="str">
        <f t="shared" ca="1" si="98"/>
        <v/>
      </c>
      <c r="N800" s="36"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36" t="str">
        <f t="shared" ca="1" si="96"/>
        <v/>
      </c>
      <c r="M801" s="36" t="str">
        <f t="shared" ca="1" si="98"/>
        <v/>
      </c>
      <c r="N801" s="36"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36" t="str">
        <f t="shared" ca="1" si="96"/>
        <v/>
      </c>
      <c r="M802" s="36" t="str">
        <f t="shared" ca="1" si="98"/>
        <v/>
      </c>
      <c r="N802" s="36"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36" t="str">
        <f t="shared" ca="1" si="96"/>
        <v/>
      </c>
      <c r="M803" s="36" t="str">
        <f t="shared" ca="1" si="98"/>
        <v/>
      </c>
      <c r="N803" s="36"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36" t="str">
        <f t="shared" ca="1" si="96"/>
        <v/>
      </c>
      <c r="M804" s="36" t="str">
        <f t="shared" ca="1" si="98"/>
        <v/>
      </c>
      <c r="N804" s="36"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36" t="str">
        <f t="shared" ca="1" si="96"/>
        <v/>
      </c>
      <c r="M805" s="36" t="str">
        <f t="shared" ca="1" si="98"/>
        <v/>
      </c>
      <c r="N805" s="36"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36" t="str">
        <f t="shared" ca="1" si="96"/>
        <v/>
      </c>
      <c r="M806" s="36" t="str">
        <f t="shared" ca="1" si="98"/>
        <v/>
      </c>
      <c r="N806" s="36"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36" t="str">
        <f t="shared" ca="1" si="96"/>
        <v/>
      </c>
      <c r="M807" s="36" t="str">
        <f t="shared" ca="1" si="98"/>
        <v/>
      </c>
      <c r="N807" s="36"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36" t="str">
        <f t="shared" ca="1" si="96"/>
        <v/>
      </c>
      <c r="M808" s="36" t="str">
        <f t="shared" ca="1" si="98"/>
        <v/>
      </c>
      <c r="N808" s="36"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36" t="str">
        <f t="shared" ca="1" si="96"/>
        <v/>
      </c>
      <c r="M809" s="36" t="str">
        <f t="shared" ca="1" si="98"/>
        <v/>
      </c>
      <c r="N809" s="36"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36" t="str">
        <f t="shared" ca="1" si="96"/>
        <v/>
      </c>
      <c r="M810" s="36" t="str">
        <f t="shared" ca="1" si="98"/>
        <v/>
      </c>
      <c r="N810" s="36"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36" t="str">
        <f t="shared" ca="1" si="96"/>
        <v/>
      </c>
      <c r="M811" s="36" t="str">
        <f t="shared" ca="1" si="98"/>
        <v/>
      </c>
      <c r="N811" s="36"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36" t="str">
        <f t="shared" ca="1" si="96"/>
        <v/>
      </c>
      <c r="M812" s="36" t="str">
        <f t="shared" ca="1" si="98"/>
        <v/>
      </c>
      <c r="N812" s="36"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36" t="str">
        <f t="shared" ca="1" si="96"/>
        <v/>
      </c>
      <c r="M813" s="36" t="str">
        <f t="shared" ca="1" si="98"/>
        <v/>
      </c>
      <c r="N813" s="36"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36" t="str">
        <f t="shared" ca="1" si="96"/>
        <v/>
      </c>
      <c r="M814" s="36" t="str">
        <f t="shared" ca="1" si="98"/>
        <v/>
      </c>
      <c r="N814" s="36"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36" t="str">
        <f t="shared" ca="1" si="96"/>
        <v/>
      </c>
      <c r="M815" s="36" t="str">
        <f t="shared" ca="1" si="98"/>
        <v/>
      </c>
      <c r="N815" s="36"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36" t="str">
        <f t="shared" ca="1" si="96"/>
        <v/>
      </c>
      <c r="M816" s="36" t="str">
        <f t="shared" ca="1" si="98"/>
        <v/>
      </c>
      <c r="N816" s="36"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36" t="str">
        <f t="shared" ca="1" si="96"/>
        <v/>
      </c>
      <c r="M817" s="36" t="str">
        <f t="shared" ca="1" si="98"/>
        <v/>
      </c>
      <c r="N817" s="36"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36" t="str">
        <f t="shared" ref="L818:L881" ca="1" si="104">IF($K818="","",IF(COUNTIF(B$3:B$1004,$K818)&gt;0,"○",""))</f>
        <v/>
      </c>
      <c r="M818" s="36" t="str">
        <f t="shared" ca="1" si="98"/>
        <v/>
      </c>
      <c r="N818" s="36"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36" t="str">
        <f t="shared" ca="1" si="104"/>
        <v/>
      </c>
      <c r="M819" s="36" t="str">
        <f t="shared" ca="1" si="98"/>
        <v/>
      </c>
      <c r="N819" s="36"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36" t="str">
        <f t="shared" ca="1" si="104"/>
        <v/>
      </c>
      <c r="M820" s="36" t="str">
        <f t="shared" ca="1" si="98"/>
        <v/>
      </c>
      <c r="N820" s="36"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36" t="str">
        <f t="shared" ca="1" si="104"/>
        <v/>
      </c>
      <c r="M821" s="36" t="str">
        <f t="shared" ca="1" si="98"/>
        <v/>
      </c>
      <c r="N821" s="36"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36" t="str">
        <f t="shared" ca="1" si="104"/>
        <v/>
      </c>
      <c r="M822" s="36" t="str">
        <f t="shared" ca="1" si="98"/>
        <v/>
      </c>
      <c r="N822" s="36"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36" t="str">
        <f t="shared" ca="1" si="104"/>
        <v/>
      </c>
      <c r="M823" s="36" t="str">
        <f t="shared" ca="1" si="98"/>
        <v/>
      </c>
      <c r="N823" s="36"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36" t="str">
        <f t="shared" ca="1" si="104"/>
        <v/>
      </c>
      <c r="M824" s="36" t="str">
        <f t="shared" ca="1" si="98"/>
        <v/>
      </c>
      <c r="N824" s="36"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36" t="str">
        <f t="shared" ca="1" si="104"/>
        <v/>
      </c>
      <c r="M825" s="36" t="str">
        <f t="shared" ca="1" si="98"/>
        <v/>
      </c>
      <c r="N825" s="36"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36" t="str">
        <f t="shared" ca="1" si="104"/>
        <v/>
      </c>
      <c r="M826" s="36" t="str">
        <f t="shared" ca="1" si="98"/>
        <v/>
      </c>
      <c r="N826" s="36"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36" t="str">
        <f t="shared" ca="1" si="104"/>
        <v/>
      </c>
      <c r="M827" s="36" t="str">
        <f t="shared" ca="1" si="98"/>
        <v/>
      </c>
      <c r="N827" s="36"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36" t="str">
        <f t="shared" ca="1" si="104"/>
        <v/>
      </c>
      <c r="M828" s="36" t="str">
        <f t="shared" ca="1" si="98"/>
        <v/>
      </c>
      <c r="N828" s="36"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36" t="str">
        <f t="shared" ca="1" si="104"/>
        <v/>
      </c>
      <c r="M829" s="36" t="str">
        <f t="shared" ca="1" si="98"/>
        <v/>
      </c>
      <c r="N829" s="36"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36" t="str">
        <f t="shared" ca="1" si="104"/>
        <v/>
      </c>
      <c r="M830" s="36" t="str">
        <f t="shared" ca="1" si="98"/>
        <v/>
      </c>
      <c r="N830" s="36"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36" t="str">
        <f t="shared" ca="1" si="104"/>
        <v/>
      </c>
      <c r="M831" s="36" t="str">
        <f t="shared" ca="1" si="98"/>
        <v/>
      </c>
      <c r="N831" s="36"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36" t="str">
        <f t="shared" ca="1" si="104"/>
        <v/>
      </c>
      <c r="M832" s="36" t="str">
        <f t="shared" ca="1" si="98"/>
        <v/>
      </c>
      <c r="N832" s="36"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36" t="str">
        <f t="shared" ca="1" si="104"/>
        <v/>
      </c>
      <c r="M833" s="36" t="str">
        <f t="shared" ca="1" si="98"/>
        <v/>
      </c>
      <c r="N833" s="36"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36" t="str">
        <f t="shared" ca="1" si="104"/>
        <v/>
      </c>
      <c r="M834" s="36" t="str">
        <f t="shared" ca="1" si="98"/>
        <v/>
      </c>
      <c r="N834" s="36"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36" t="str">
        <f t="shared" ca="1" si="104"/>
        <v/>
      </c>
      <c r="M835" s="36" t="str">
        <f t="shared" ca="1" si="98"/>
        <v/>
      </c>
      <c r="N835" s="36"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36" t="str">
        <f t="shared" ca="1" si="104"/>
        <v/>
      </c>
      <c r="M836" s="36" t="str">
        <f t="shared" ref="M836:M899" ca="1" si="106">IF($K836="","",IF(COUNTIF(C$3:C$1004,$K836)&gt;0,"○",""))</f>
        <v/>
      </c>
      <c r="N836" s="36"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36" t="str">
        <f t="shared" ca="1" si="104"/>
        <v/>
      </c>
      <c r="M837" s="36" t="str">
        <f t="shared" ca="1" si="106"/>
        <v/>
      </c>
      <c r="N837" s="36"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36" t="str">
        <f t="shared" ca="1" si="104"/>
        <v/>
      </c>
      <c r="M838" s="36" t="str">
        <f t="shared" ca="1" si="106"/>
        <v/>
      </c>
      <c r="N838" s="36"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36" t="str">
        <f t="shared" ca="1" si="104"/>
        <v/>
      </c>
      <c r="M839" s="36" t="str">
        <f t="shared" ca="1" si="106"/>
        <v/>
      </c>
      <c r="N839" s="36"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36" t="str">
        <f t="shared" ca="1" si="104"/>
        <v/>
      </c>
      <c r="M840" s="36" t="str">
        <f t="shared" ca="1" si="106"/>
        <v/>
      </c>
      <c r="N840" s="36"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36" t="str">
        <f t="shared" ca="1" si="104"/>
        <v/>
      </c>
      <c r="M841" s="36" t="str">
        <f t="shared" ca="1" si="106"/>
        <v/>
      </c>
      <c r="N841" s="36"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36" t="str">
        <f t="shared" ca="1" si="104"/>
        <v/>
      </c>
      <c r="M842" s="36" t="str">
        <f t="shared" ca="1" si="106"/>
        <v/>
      </c>
      <c r="N842" s="36"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36" t="str">
        <f t="shared" ca="1" si="104"/>
        <v/>
      </c>
      <c r="M843" s="36" t="str">
        <f t="shared" ca="1" si="106"/>
        <v/>
      </c>
      <c r="N843" s="36"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36" t="str">
        <f t="shared" ca="1" si="104"/>
        <v/>
      </c>
      <c r="M844" s="36" t="str">
        <f t="shared" ca="1" si="106"/>
        <v/>
      </c>
      <c r="N844" s="36"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36" t="str">
        <f t="shared" ca="1" si="104"/>
        <v/>
      </c>
      <c r="M845" s="36" t="str">
        <f t="shared" ca="1" si="106"/>
        <v/>
      </c>
      <c r="N845" s="36"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36" t="str">
        <f t="shared" ca="1" si="104"/>
        <v/>
      </c>
      <c r="M846" s="36" t="str">
        <f t="shared" ca="1" si="106"/>
        <v/>
      </c>
      <c r="N846" s="36"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36" t="str">
        <f t="shared" ca="1" si="104"/>
        <v/>
      </c>
      <c r="M847" s="36" t="str">
        <f t="shared" ca="1" si="106"/>
        <v/>
      </c>
      <c r="N847" s="36"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36" t="str">
        <f t="shared" ca="1" si="104"/>
        <v/>
      </c>
      <c r="M848" s="36" t="str">
        <f t="shared" ca="1" si="106"/>
        <v/>
      </c>
      <c r="N848" s="36"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36" t="str">
        <f t="shared" ca="1" si="104"/>
        <v/>
      </c>
      <c r="M849" s="36" t="str">
        <f t="shared" ca="1" si="106"/>
        <v/>
      </c>
      <c r="N849" s="36"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36" t="str">
        <f t="shared" ca="1" si="104"/>
        <v/>
      </c>
      <c r="M850" s="36" t="str">
        <f t="shared" ca="1" si="106"/>
        <v/>
      </c>
      <c r="N850" s="36"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36" t="str">
        <f t="shared" ca="1" si="104"/>
        <v/>
      </c>
      <c r="M851" s="36" t="str">
        <f t="shared" ca="1" si="106"/>
        <v/>
      </c>
      <c r="N851" s="36"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36" t="str">
        <f t="shared" ca="1" si="104"/>
        <v/>
      </c>
      <c r="M852" s="36" t="str">
        <f t="shared" ca="1" si="106"/>
        <v/>
      </c>
      <c r="N852" s="36"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36" t="str">
        <f t="shared" ca="1" si="104"/>
        <v/>
      </c>
      <c r="M853" s="36" t="str">
        <f t="shared" ca="1" si="106"/>
        <v/>
      </c>
      <c r="N853" s="36"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36" t="str">
        <f t="shared" ca="1" si="104"/>
        <v/>
      </c>
      <c r="M854" s="36" t="str">
        <f t="shared" ca="1" si="106"/>
        <v/>
      </c>
      <c r="N854" s="36"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36" t="str">
        <f t="shared" ca="1" si="104"/>
        <v/>
      </c>
      <c r="M855" s="36" t="str">
        <f t="shared" ca="1" si="106"/>
        <v/>
      </c>
      <c r="N855" s="36"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36" t="str">
        <f t="shared" ca="1" si="104"/>
        <v/>
      </c>
      <c r="M856" s="36" t="str">
        <f t="shared" ca="1" si="106"/>
        <v/>
      </c>
      <c r="N856" s="36"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36" t="str">
        <f t="shared" ca="1" si="104"/>
        <v/>
      </c>
      <c r="M857" s="36" t="str">
        <f t="shared" ca="1" si="106"/>
        <v/>
      </c>
      <c r="N857" s="36"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36" t="str">
        <f t="shared" ca="1" si="104"/>
        <v/>
      </c>
      <c r="M858" s="36" t="str">
        <f t="shared" ca="1" si="106"/>
        <v/>
      </c>
      <c r="N858" s="36"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36" t="str">
        <f t="shared" ca="1" si="104"/>
        <v/>
      </c>
      <c r="M859" s="36" t="str">
        <f t="shared" ca="1" si="106"/>
        <v/>
      </c>
      <c r="N859" s="36"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36" t="str">
        <f t="shared" ca="1" si="104"/>
        <v/>
      </c>
      <c r="M860" s="36" t="str">
        <f t="shared" ca="1" si="106"/>
        <v/>
      </c>
      <c r="N860" s="36"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36" t="str">
        <f t="shared" ca="1" si="104"/>
        <v/>
      </c>
      <c r="M861" s="36" t="str">
        <f t="shared" ca="1" si="106"/>
        <v/>
      </c>
      <c r="N861" s="36"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36" t="str">
        <f t="shared" ca="1" si="104"/>
        <v/>
      </c>
      <c r="M862" s="36" t="str">
        <f t="shared" ca="1" si="106"/>
        <v/>
      </c>
      <c r="N862" s="36"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36" t="str">
        <f t="shared" ca="1" si="104"/>
        <v/>
      </c>
      <c r="M863" s="36" t="str">
        <f t="shared" ca="1" si="106"/>
        <v/>
      </c>
      <c r="N863" s="36"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36" t="str">
        <f t="shared" ca="1" si="104"/>
        <v/>
      </c>
      <c r="M864" s="36" t="str">
        <f t="shared" ca="1" si="106"/>
        <v/>
      </c>
      <c r="N864" s="36"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36" t="str">
        <f t="shared" ca="1" si="104"/>
        <v/>
      </c>
      <c r="M865" s="36" t="str">
        <f t="shared" ca="1" si="106"/>
        <v/>
      </c>
      <c r="N865" s="36"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36" t="str">
        <f t="shared" ca="1" si="104"/>
        <v/>
      </c>
      <c r="M866" s="36" t="str">
        <f t="shared" ca="1" si="106"/>
        <v/>
      </c>
      <c r="N866" s="36"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36" t="str">
        <f t="shared" ca="1" si="104"/>
        <v/>
      </c>
      <c r="M867" s="36" t="str">
        <f t="shared" ca="1" si="106"/>
        <v/>
      </c>
      <c r="N867" s="36"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36" t="str">
        <f t="shared" ca="1" si="104"/>
        <v/>
      </c>
      <c r="M868" s="36" t="str">
        <f t="shared" ca="1" si="106"/>
        <v/>
      </c>
      <c r="N868" s="36"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36" t="str">
        <f t="shared" ca="1" si="104"/>
        <v/>
      </c>
      <c r="M869" s="36" t="str">
        <f t="shared" ca="1" si="106"/>
        <v/>
      </c>
      <c r="N869" s="36"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36" t="str">
        <f t="shared" ca="1" si="104"/>
        <v/>
      </c>
      <c r="M870" s="36" t="str">
        <f t="shared" ca="1" si="106"/>
        <v/>
      </c>
      <c r="N870" s="36"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36" t="str">
        <f t="shared" ca="1" si="104"/>
        <v/>
      </c>
      <c r="M871" s="36" t="str">
        <f t="shared" ca="1" si="106"/>
        <v/>
      </c>
      <c r="N871" s="36"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36" t="str">
        <f t="shared" ca="1" si="104"/>
        <v/>
      </c>
      <c r="M872" s="36" t="str">
        <f t="shared" ca="1" si="106"/>
        <v/>
      </c>
      <c r="N872" s="36"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36" t="str">
        <f t="shared" ca="1" si="104"/>
        <v/>
      </c>
      <c r="M873" s="36" t="str">
        <f t="shared" ca="1" si="106"/>
        <v/>
      </c>
      <c r="N873" s="36"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36" t="str">
        <f t="shared" ca="1" si="104"/>
        <v/>
      </c>
      <c r="M874" s="36" t="str">
        <f t="shared" ca="1" si="106"/>
        <v/>
      </c>
      <c r="N874" s="36"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36" t="str">
        <f t="shared" ca="1" si="104"/>
        <v/>
      </c>
      <c r="M875" s="36" t="str">
        <f t="shared" ca="1" si="106"/>
        <v/>
      </c>
      <c r="N875" s="36"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36" t="str">
        <f t="shared" ca="1" si="104"/>
        <v/>
      </c>
      <c r="M876" s="36" t="str">
        <f t="shared" ca="1" si="106"/>
        <v/>
      </c>
      <c r="N876" s="36"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36" t="str">
        <f t="shared" ca="1" si="104"/>
        <v/>
      </c>
      <c r="M877" s="36" t="str">
        <f t="shared" ca="1" si="106"/>
        <v/>
      </c>
      <c r="N877" s="36"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36" t="str">
        <f t="shared" ca="1" si="104"/>
        <v/>
      </c>
      <c r="M878" s="36" t="str">
        <f t="shared" ca="1" si="106"/>
        <v/>
      </c>
      <c r="N878" s="36"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36" t="str">
        <f t="shared" ca="1" si="104"/>
        <v/>
      </c>
      <c r="M879" s="36" t="str">
        <f t="shared" ca="1" si="106"/>
        <v/>
      </c>
      <c r="N879" s="36"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36" t="str">
        <f t="shared" ca="1" si="104"/>
        <v/>
      </c>
      <c r="M880" s="36" t="str">
        <f t="shared" ca="1" si="106"/>
        <v/>
      </c>
      <c r="N880" s="36"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36" t="str">
        <f t="shared" ca="1" si="104"/>
        <v/>
      </c>
      <c r="M881" s="36" t="str">
        <f t="shared" ca="1" si="106"/>
        <v/>
      </c>
      <c r="N881" s="36"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36" t="str">
        <f t="shared" ref="L882:L945" ca="1" si="112">IF($K882="","",IF(COUNTIF(B$3:B$1004,$K882)&gt;0,"○",""))</f>
        <v/>
      </c>
      <c r="M882" s="36" t="str">
        <f t="shared" ca="1" si="106"/>
        <v/>
      </c>
      <c r="N882" s="36"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36" t="str">
        <f t="shared" ca="1" si="112"/>
        <v/>
      </c>
      <c r="M883" s="36" t="str">
        <f t="shared" ca="1" si="106"/>
        <v/>
      </c>
      <c r="N883" s="36"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36" t="str">
        <f t="shared" ca="1" si="112"/>
        <v/>
      </c>
      <c r="M884" s="36" t="str">
        <f t="shared" ca="1" si="106"/>
        <v/>
      </c>
      <c r="N884" s="36"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36" t="str">
        <f t="shared" ca="1" si="112"/>
        <v/>
      </c>
      <c r="M885" s="36" t="str">
        <f t="shared" ca="1" si="106"/>
        <v/>
      </c>
      <c r="N885" s="36"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36" t="str">
        <f t="shared" ca="1" si="112"/>
        <v/>
      </c>
      <c r="M886" s="36" t="str">
        <f t="shared" ca="1" si="106"/>
        <v/>
      </c>
      <c r="N886" s="36"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36" t="str">
        <f t="shared" ca="1" si="112"/>
        <v/>
      </c>
      <c r="M887" s="36" t="str">
        <f t="shared" ca="1" si="106"/>
        <v/>
      </c>
      <c r="N887" s="36"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36" t="str">
        <f t="shared" ca="1" si="112"/>
        <v/>
      </c>
      <c r="M888" s="36" t="str">
        <f t="shared" ca="1" si="106"/>
        <v/>
      </c>
      <c r="N888" s="36"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36" t="str">
        <f t="shared" ca="1" si="112"/>
        <v/>
      </c>
      <c r="M889" s="36" t="str">
        <f t="shared" ca="1" si="106"/>
        <v/>
      </c>
      <c r="N889" s="36"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36" t="str">
        <f t="shared" ca="1" si="112"/>
        <v/>
      </c>
      <c r="M890" s="36" t="str">
        <f t="shared" ca="1" si="106"/>
        <v/>
      </c>
      <c r="N890" s="36"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36" t="str">
        <f t="shared" ca="1" si="112"/>
        <v/>
      </c>
      <c r="M891" s="36" t="str">
        <f t="shared" ca="1" si="106"/>
        <v/>
      </c>
      <c r="N891" s="36"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36" t="str">
        <f t="shared" ca="1" si="112"/>
        <v/>
      </c>
      <c r="M892" s="36" t="str">
        <f t="shared" ca="1" si="106"/>
        <v/>
      </c>
      <c r="N892" s="36"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36" t="str">
        <f t="shared" ca="1" si="112"/>
        <v/>
      </c>
      <c r="M893" s="36" t="str">
        <f t="shared" ca="1" si="106"/>
        <v/>
      </c>
      <c r="N893" s="36"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36" t="str">
        <f t="shared" ca="1" si="112"/>
        <v/>
      </c>
      <c r="M894" s="36" t="str">
        <f t="shared" ca="1" si="106"/>
        <v/>
      </c>
      <c r="N894" s="36"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36" t="str">
        <f t="shared" ca="1" si="112"/>
        <v/>
      </c>
      <c r="M895" s="36" t="str">
        <f t="shared" ca="1" si="106"/>
        <v/>
      </c>
      <c r="N895" s="36"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36" t="str">
        <f t="shared" ca="1" si="112"/>
        <v/>
      </c>
      <c r="M896" s="36" t="str">
        <f t="shared" ca="1" si="106"/>
        <v/>
      </c>
      <c r="N896" s="36"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36" t="str">
        <f t="shared" ca="1" si="112"/>
        <v/>
      </c>
      <c r="M897" s="36" t="str">
        <f t="shared" ca="1" si="106"/>
        <v/>
      </c>
      <c r="N897" s="36"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36" t="str">
        <f t="shared" ca="1" si="112"/>
        <v/>
      </c>
      <c r="M898" s="36" t="str">
        <f t="shared" ca="1" si="106"/>
        <v/>
      </c>
      <c r="N898" s="36"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36" t="str">
        <f t="shared" ca="1" si="112"/>
        <v/>
      </c>
      <c r="M899" s="36" t="str">
        <f t="shared" ca="1" si="106"/>
        <v/>
      </c>
      <c r="N899" s="36"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36" t="str">
        <f t="shared" ca="1" si="112"/>
        <v/>
      </c>
      <c r="M900" s="36" t="str">
        <f t="shared" ref="M900:M963" ca="1" si="114">IF($K900="","",IF(COUNTIF(C$3:C$1004,$K900)&gt;0,"○",""))</f>
        <v/>
      </c>
      <c r="N900" s="36"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36" t="str">
        <f t="shared" ca="1" si="112"/>
        <v/>
      </c>
      <c r="M901" s="36" t="str">
        <f t="shared" ca="1" si="114"/>
        <v/>
      </c>
      <c r="N901" s="36"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36" t="str">
        <f t="shared" ca="1" si="112"/>
        <v/>
      </c>
      <c r="M902" s="36" t="str">
        <f t="shared" ca="1" si="114"/>
        <v/>
      </c>
      <c r="N902" s="36"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36" t="str">
        <f t="shared" ca="1" si="112"/>
        <v/>
      </c>
      <c r="M903" s="36" t="str">
        <f t="shared" ca="1" si="114"/>
        <v/>
      </c>
      <c r="N903" s="36"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36" t="str">
        <f t="shared" ca="1" si="112"/>
        <v/>
      </c>
      <c r="M904" s="36" t="str">
        <f t="shared" ca="1" si="114"/>
        <v/>
      </c>
      <c r="N904" s="36"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36" t="str">
        <f t="shared" ca="1" si="112"/>
        <v/>
      </c>
      <c r="M905" s="36" t="str">
        <f t="shared" ca="1" si="114"/>
        <v/>
      </c>
      <c r="N905" s="36"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36" t="str">
        <f t="shared" ca="1" si="112"/>
        <v/>
      </c>
      <c r="M906" s="36" t="str">
        <f t="shared" ca="1" si="114"/>
        <v/>
      </c>
      <c r="N906" s="36"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36" t="str">
        <f t="shared" ca="1" si="112"/>
        <v/>
      </c>
      <c r="M907" s="36" t="str">
        <f t="shared" ca="1" si="114"/>
        <v/>
      </c>
      <c r="N907" s="36"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36" t="str">
        <f t="shared" ca="1" si="112"/>
        <v/>
      </c>
      <c r="M908" s="36" t="str">
        <f t="shared" ca="1" si="114"/>
        <v/>
      </c>
      <c r="N908" s="36"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36" t="str">
        <f t="shared" ca="1" si="112"/>
        <v/>
      </c>
      <c r="M909" s="36" t="str">
        <f t="shared" ca="1" si="114"/>
        <v/>
      </c>
      <c r="N909" s="36"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36" t="str">
        <f t="shared" ca="1" si="112"/>
        <v/>
      </c>
      <c r="M910" s="36" t="str">
        <f t="shared" ca="1" si="114"/>
        <v/>
      </c>
      <c r="N910" s="36"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36" t="str">
        <f t="shared" ca="1" si="112"/>
        <v/>
      </c>
      <c r="M911" s="36" t="str">
        <f t="shared" ca="1" si="114"/>
        <v/>
      </c>
      <c r="N911" s="36"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36" t="str">
        <f t="shared" ca="1" si="112"/>
        <v/>
      </c>
      <c r="M912" s="36" t="str">
        <f t="shared" ca="1" si="114"/>
        <v/>
      </c>
      <c r="N912" s="36"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36" t="str">
        <f t="shared" ca="1" si="112"/>
        <v/>
      </c>
      <c r="M913" s="36" t="str">
        <f t="shared" ca="1" si="114"/>
        <v/>
      </c>
      <c r="N913" s="36"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36" t="str">
        <f t="shared" ca="1" si="112"/>
        <v/>
      </c>
      <c r="M914" s="36" t="str">
        <f t="shared" ca="1" si="114"/>
        <v/>
      </c>
      <c r="N914" s="36"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36" t="str">
        <f t="shared" ca="1" si="112"/>
        <v/>
      </c>
      <c r="M915" s="36" t="str">
        <f t="shared" ca="1" si="114"/>
        <v/>
      </c>
      <c r="N915" s="36"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36" t="str">
        <f t="shared" ca="1" si="112"/>
        <v/>
      </c>
      <c r="M916" s="36" t="str">
        <f t="shared" ca="1" si="114"/>
        <v/>
      </c>
      <c r="N916" s="36"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36" t="str">
        <f t="shared" ca="1" si="112"/>
        <v/>
      </c>
      <c r="M917" s="36" t="str">
        <f t="shared" ca="1" si="114"/>
        <v/>
      </c>
      <c r="N917" s="36"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36" t="str">
        <f t="shared" ca="1" si="112"/>
        <v/>
      </c>
      <c r="M918" s="36" t="str">
        <f t="shared" ca="1" si="114"/>
        <v/>
      </c>
      <c r="N918" s="36"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36" t="str">
        <f t="shared" ca="1" si="112"/>
        <v/>
      </c>
      <c r="M919" s="36" t="str">
        <f t="shared" ca="1" si="114"/>
        <v/>
      </c>
      <c r="N919" s="36"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36" t="str">
        <f t="shared" ca="1" si="112"/>
        <v/>
      </c>
      <c r="M920" s="36" t="str">
        <f t="shared" ca="1" si="114"/>
        <v/>
      </c>
      <c r="N920" s="36"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36" t="str">
        <f t="shared" ca="1" si="112"/>
        <v/>
      </c>
      <c r="M921" s="36" t="str">
        <f t="shared" ca="1" si="114"/>
        <v/>
      </c>
      <c r="N921" s="36"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36" t="str">
        <f t="shared" ca="1" si="112"/>
        <v/>
      </c>
      <c r="M922" s="36" t="str">
        <f t="shared" ca="1" si="114"/>
        <v/>
      </c>
      <c r="N922" s="36"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36" t="str">
        <f t="shared" ca="1" si="112"/>
        <v/>
      </c>
      <c r="M923" s="36" t="str">
        <f t="shared" ca="1" si="114"/>
        <v/>
      </c>
      <c r="N923" s="36"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36" t="str">
        <f t="shared" ca="1" si="112"/>
        <v/>
      </c>
      <c r="M924" s="36" t="str">
        <f t="shared" ca="1" si="114"/>
        <v/>
      </c>
      <c r="N924" s="36"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36" t="str">
        <f t="shared" ca="1" si="112"/>
        <v/>
      </c>
      <c r="M925" s="36" t="str">
        <f t="shared" ca="1" si="114"/>
        <v/>
      </c>
      <c r="N925" s="36"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36" t="str">
        <f t="shared" ca="1" si="112"/>
        <v/>
      </c>
      <c r="M926" s="36" t="str">
        <f t="shared" ca="1" si="114"/>
        <v/>
      </c>
      <c r="N926" s="36"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36" t="str">
        <f t="shared" ca="1" si="112"/>
        <v/>
      </c>
      <c r="M927" s="36" t="str">
        <f t="shared" ca="1" si="114"/>
        <v/>
      </c>
      <c r="N927" s="36"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36" t="str">
        <f t="shared" ca="1" si="112"/>
        <v/>
      </c>
      <c r="M928" s="36" t="str">
        <f t="shared" ca="1" si="114"/>
        <v/>
      </c>
      <c r="N928" s="36"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36" t="str">
        <f t="shared" ca="1" si="112"/>
        <v/>
      </c>
      <c r="M929" s="36" t="str">
        <f t="shared" ca="1" si="114"/>
        <v/>
      </c>
      <c r="N929" s="36"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36" t="str">
        <f t="shared" ca="1" si="112"/>
        <v/>
      </c>
      <c r="M930" s="36" t="str">
        <f t="shared" ca="1" si="114"/>
        <v/>
      </c>
      <c r="N930" s="36"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36" t="str">
        <f t="shared" ca="1" si="112"/>
        <v/>
      </c>
      <c r="M931" s="36" t="str">
        <f t="shared" ca="1" si="114"/>
        <v/>
      </c>
      <c r="N931" s="36"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36" t="str">
        <f t="shared" ca="1" si="112"/>
        <v/>
      </c>
      <c r="M932" s="36" t="str">
        <f t="shared" ca="1" si="114"/>
        <v/>
      </c>
      <c r="N932" s="36"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36" t="str">
        <f t="shared" ca="1" si="112"/>
        <v/>
      </c>
      <c r="M933" s="36" t="str">
        <f t="shared" ca="1" si="114"/>
        <v/>
      </c>
      <c r="N933" s="36"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36" t="str">
        <f t="shared" ca="1" si="112"/>
        <v/>
      </c>
      <c r="M934" s="36" t="str">
        <f t="shared" ca="1" si="114"/>
        <v/>
      </c>
      <c r="N934" s="36"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36" t="str">
        <f t="shared" ca="1" si="112"/>
        <v/>
      </c>
      <c r="M935" s="36" t="str">
        <f t="shared" ca="1" si="114"/>
        <v/>
      </c>
      <c r="N935" s="36"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36" t="str">
        <f t="shared" ca="1" si="112"/>
        <v/>
      </c>
      <c r="M936" s="36" t="str">
        <f t="shared" ca="1" si="114"/>
        <v/>
      </c>
      <c r="N936" s="36"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36" t="str">
        <f t="shared" ca="1" si="112"/>
        <v/>
      </c>
      <c r="M937" s="36" t="str">
        <f t="shared" ca="1" si="114"/>
        <v/>
      </c>
      <c r="N937" s="36"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36" t="str">
        <f t="shared" ca="1" si="112"/>
        <v/>
      </c>
      <c r="M938" s="36" t="str">
        <f t="shared" ca="1" si="114"/>
        <v/>
      </c>
      <c r="N938" s="36"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36" t="str">
        <f t="shared" ca="1" si="112"/>
        <v/>
      </c>
      <c r="M939" s="36" t="str">
        <f t="shared" ca="1" si="114"/>
        <v/>
      </c>
      <c r="N939" s="36"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36" t="str">
        <f t="shared" ca="1" si="112"/>
        <v/>
      </c>
      <c r="M940" s="36" t="str">
        <f t="shared" ca="1" si="114"/>
        <v/>
      </c>
      <c r="N940" s="36"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36" t="str">
        <f t="shared" ca="1" si="112"/>
        <v/>
      </c>
      <c r="M941" s="36" t="str">
        <f t="shared" ca="1" si="114"/>
        <v/>
      </c>
      <c r="N941" s="36"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36" t="str">
        <f t="shared" ca="1" si="112"/>
        <v/>
      </c>
      <c r="M942" s="36" t="str">
        <f t="shared" ca="1" si="114"/>
        <v/>
      </c>
      <c r="N942" s="36"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36" t="str">
        <f t="shared" ca="1" si="112"/>
        <v/>
      </c>
      <c r="M943" s="36" t="str">
        <f t="shared" ca="1" si="114"/>
        <v/>
      </c>
      <c r="N943" s="36"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36" t="str">
        <f t="shared" ca="1" si="112"/>
        <v/>
      </c>
      <c r="M944" s="36" t="str">
        <f t="shared" ca="1" si="114"/>
        <v/>
      </c>
      <c r="N944" s="36"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36" t="str">
        <f t="shared" ca="1" si="112"/>
        <v/>
      </c>
      <c r="M945" s="36" t="str">
        <f t="shared" ca="1" si="114"/>
        <v/>
      </c>
      <c r="N945" s="36"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36" t="str">
        <f t="shared" ref="L946:L1003" ca="1" si="120">IF($K946="","",IF(COUNTIF(B$3:B$1004,$K946)&gt;0,"○",""))</f>
        <v/>
      </c>
      <c r="M946" s="36" t="str">
        <f t="shared" ca="1" si="114"/>
        <v/>
      </c>
      <c r="N946" s="36"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36" t="str">
        <f t="shared" ca="1" si="120"/>
        <v/>
      </c>
      <c r="M947" s="36" t="str">
        <f t="shared" ca="1" si="114"/>
        <v/>
      </c>
      <c r="N947" s="36"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36" t="str">
        <f t="shared" ca="1" si="120"/>
        <v/>
      </c>
      <c r="M948" s="36" t="str">
        <f t="shared" ca="1" si="114"/>
        <v/>
      </c>
      <c r="N948" s="36"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36" t="str">
        <f t="shared" ca="1" si="120"/>
        <v/>
      </c>
      <c r="M949" s="36" t="str">
        <f t="shared" ca="1" si="114"/>
        <v/>
      </c>
      <c r="N949" s="36"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36" t="str">
        <f t="shared" ca="1" si="120"/>
        <v/>
      </c>
      <c r="M950" s="36" t="str">
        <f t="shared" ca="1" si="114"/>
        <v/>
      </c>
      <c r="N950" s="36"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36" t="str">
        <f t="shared" ca="1" si="120"/>
        <v/>
      </c>
      <c r="M951" s="36" t="str">
        <f t="shared" ca="1" si="114"/>
        <v/>
      </c>
      <c r="N951" s="36"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36" t="str">
        <f t="shared" ca="1" si="120"/>
        <v/>
      </c>
      <c r="M952" s="36" t="str">
        <f t="shared" ca="1" si="114"/>
        <v/>
      </c>
      <c r="N952" s="36"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36" t="str">
        <f t="shared" ca="1" si="120"/>
        <v/>
      </c>
      <c r="M953" s="36" t="str">
        <f t="shared" ca="1" si="114"/>
        <v/>
      </c>
      <c r="N953" s="36"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36" t="str">
        <f t="shared" ca="1" si="120"/>
        <v/>
      </c>
      <c r="M954" s="36" t="str">
        <f t="shared" ca="1" si="114"/>
        <v/>
      </c>
      <c r="N954" s="36"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36" t="str">
        <f t="shared" ca="1" si="120"/>
        <v/>
      </c>
      <c r="M955" s="36" t="str">
        <f t="shared" ca="1" si="114"/>
        <v/>
      </c>
      <c r="N955" s="36"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36" t="str">
        <f t="shared" ca="1" si="120"/>
        <v/>
      </c>
      <c r="M956" s="36" t="str">
        <f t="shared" ca="1" si="114"/>
        <v/>
      </c>
      <c r="N956" s="36"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36" t="str">
        <f t="shared" ca="1" si="120"/>
        <v/>
      </c>
      <c r="M957" s="36" t="str">
        <f t="shared" ca="1" si="114"/>
        <v/>
      </c>
      <c r="N957" s="36"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36" t="str">
        <f t="shared" ca="1" si="120"/>
        <v/>
      </c>
      <c r="M958" s="36" t="str">
        <f t="shared" ca="1" si="114"/>
        <v/>
      </c>
      <c r="N958" s="36"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36" t="str">
        <f t="shared" ca="1" si="120"/>
        <v/>
      </c>
      <c r="M959" s="36" t="str">
        <f t="shared" ca="1" si="114"/>
        <v/>
      </c>
      <c r="N959" s="36"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36" t="str">
        <f t="shared" ca="1" si="120"/>
        <v/>
      </c>
      <c r="M960" s="36" t="str">
        <f t="shared" ca="1" si="114"/>
        <v/>
      </c>
      <c r="N960" s="36"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36" t="str">
        <f t="shared" ca="1" si="120"/>
        <v/>
      </c>
      <c r="M961" s="36" t="str">
        <f t="shared" ca="1" si="114"/>
        <v/>
      </c>
      <c r="N961" s="36"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36" t="str">
        <f t="shared" ca="1" si="120"/>
        <v/>
      </c>
      <c r="M962" s="36" t="str">
        <f t="shared" ca="1" si="114"/>
        <v/>
      </c>
      <c r="N962" s="36"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36" t="str">
        <f t="shared" ca="1" si="120"/>
        <v/>
      </c>
      <c r="M963" s="36" t="str">
        <f t="shared" ca="1" si="114"/>
        <v/>
      </c>
      <c r="N963" s="36"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36" t="str">
        <f t="shared" ca="1" si="120"/>
        <v/>
      </c>
      <c r="M964" s="36" t="str">
        <f t="shared" ref="M964:M1003" ca="1" si="122">IF($K964="","",IF(COUNTIF(C$3:C$1004,$K964)&gt;0,"○",""))</f>
        <v/>
      </c>
      <c r="N964" s="36"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36" t="str">
        <f t="shared" ca="1" si="120"/>
        <v/>
      </c>
      <c r="M965" s="36" t="str">
        <f t="shared" ca="1" si="122"/>
        <v/>
      </c>
      <c r="N965" s="36"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36" t="str">
        <f t="shared" ca="1" si="120"/>
        <v/>
      </c>
      <c r="M966" s="36" t="str">
        <f t="shared" ca="1" si="122"/>
        <v/>
      </c>
      <c r="N966" s="36"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36" t="str">
        <f t="shared" ca="1" si="120"/>
        <v/>
      </c>
      <c r="M967" s="36" t="str">
        <f t="shared" ca="1" si="122"/>
        <v/>
      </c>
      <c r="N967" s="36"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36" t="str">
        <f t="shared" ca="1" si="120"/>
        <v/>
      </c>
      <c r="M968" s="36" t="str">
        <f t="shared" ca="1" si="122"/>
        <v/>
      </c>
      <c r="N968" s="36"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36" t="str">
        <f t="shared" ca="1" si="120"/>
        <v/>
      </c>
      <c r="M969" s="36" t="str">
        <f t="shared" ca="1" si="122"/>
        <v/>
      </c>
      <c r="N969" s="36"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36" t="str">
        <f t="shared" ca="1" si="120"/>
        <v/>
      </c>
      <c r="M970" s="36" t="str">
        <f t="shared" ca="1" si="122"/>
        <v/>
      </c>
      <c r="N970" s="36"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36" t="str">
        <f t="shared" ca="1" si="120"/>
        <v/>
      </c>
      <c r="M971" s="36" t="str">
        <f t="shared" ca="1" si="122"/>
        <v/>
      </c>
      <c r="N971" s="36"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36" t="str">
        <f t="shared" ca="1" si="120"/>
        <v/>
      </c>
      <c r="M972" s="36" t="str">
        <f t="shared" ca="1" si="122"/>
        <v/>
      </c>
      <c r="N972" s="36"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36" t="str">
        <f t="shared" ca="1" si="120"/>
        <v/>
      </c>
      <c r="M973" s="36" t="str">
        <f t="shared" ca="1" si="122"/>
        <v/>
      </c>
      <c r="N973" s="36"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36" t="str">
        <f t="shared" ca="1" si="120"/>
        <v/>
      </c>
      <c r="M974" s="36" t="str">
        <f t="shared" ca="1" si="122"/>
        <v/>
      </c>
      <c r="N974" s="36"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36" t="str">
        <f t="shared" ca="1" si="120"/>
        <v/>
      </c>
      <c r="M975" s="36" t="str">
        <f t="shared" ca="1" si="122"/>
        <v/>
      </c>
      <c r="N975" s="36"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36" t="str">
        <f t="shared" ca="1" si="120"/>
        <v/>
      </c>
      <c r="M976" s="36" t="str">
        <f t="shared" ca="1" si="122"/>
        <v/>
      </c>
      <c r="N976" s="36"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36" t="str">
        <f t="shared" ca="1" si="120"/>
        <v/>
      </c>
      <c r="M977" s="36" t="str">
        <f t="shared" ca="1" si="122"/>
        <v/>
      </c>
      <c r="N977" s="36"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36" t="str">
        <f t="shared" ca="1" si="120"/>
        <v/>
      </c>
      <c r="M978" s="36" t="str">
        <f t="shared" ca="1" si="122"/>
        <v/>
      </c>
      <c r="N978" s="36"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36" t="str">
        <f t="shared" ca="1" si="120"/>
        <v/>
      </c>
      <c r="M979" s="36" t="str">
        <f t="shared" ca="1" si="122"/>
        <v/>
      </c>
      <c r="N979" s="36"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36" t="str">
        <f t="shared" ca="1" si="120"/>
        <v/>
      </c>
      <c r="M980" s="36" t="str">
        <f t="shared" ca="1" si="122"/>
        <v/>
      </c>
      <c r="N980" s="36"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36" t="str">
        <f t="shared" ca="1" si="120"/>
        <v/>
      </c>
      <c r="M981" s="36" t="str">
        <f t="shared" ca="1" si="122"/>
        <v/>
      </c>
      <c r="N981" s="36"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36" t="str">
        <f t="shared" ca="1" si="120"/>
        <v/>
      </c>
      <c r="M982" s="36" t="str">
        <f t="shared" ca="1" si="122"/>
        <v/>
      </c>
      <c r="N982" s="36"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36" t="str">
        <f t="shared" ca="1" si="120"/>
        <v/>
      </c>
      <c r="M983" s="36" t="str">
        <f t="shared" ca="1" si="122"/>
        <v/>
      </c>
      <c r="N983" s="36"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36" t="str">
        <f t="shared" ca="1" si="120"/>
        <v/>
      </c>
      <c r="M984" s="36" t="str">
        <f t="shared" ca="1" si="122"/>
        <v/>
      </c>
      <c r="N984" s="36"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36" t="str">
        <f t="shared" ca="1" si="120"/>
        <v/>
      </c>
      <c r="M985" s="36" t="str">
        <f t="shared" ca="1" si="122"/>
        <v/>
      </c>
      <c r="N985" s="36"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36" t="str">
        <f t="shared" ca="1" si="120"/>
        <v/>
      </c>
      <c r="M986" s="36" t="str">
        <f t="shared" ca="1" si="122"/>
        <v/>
      </c>
      <c r="N986" s="36"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36" t="str">
        <f t="shared" ca="1" si="120"/>
        <v/>
      </c>
      <c r="M987" s="36" t="str">
        <f t="shared" ca="1" si="122"/>
        <v/>
      </c>
      <c r="N987" s="36"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36" t="str">
        <f t="shared" ca="1" si="120"/>
        <v/>
      </c>
      <c r="M988" s="36" t="str">
        <f t="shared" ca="1" si="122"/>
        <v/>
      </c>
      <c r="N988" s="36"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36" t="str">
        <f t="shared" ca="1" si="120"/>
        <v/>
      </c>
      <c r="M989" s="36" t="str">
        <f t="shared" ca="1" si="122"/>
        <v/>
      </c>
      <c r="N989" s="36"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36" t="str">
        <f t="shared" ca="1" si="120"/>
        <v/>
      </c>
      <c r="M990" s="36" t="str">
        <f t="shared" ca="1" si="122"/>
        <v/>
      </c>
      <c r="N990" s="36"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36" t="str">
        <f t="shared" ca="1" si="120"/>
        <v/>
      </c>
      <c r="M991" s="36" t="str">
        <f t="shared" ca="1" si="122"/>
        <v/>
      </c>
      <c r="N991" s="36"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36" t="str">
        <f t="shared" ca="1" si="120"/>
        <v/>
      </c>
      <c r="M992" s="36" t="str">
        <f t="shared" ca="1" si="122"/>
        <v/>
      </c>
      <c r="N992" s="36"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36" t="str">
        <f t="shared" ca="1" si="120"/>
        <v/>
      </c>
      <c r="M993" s="36" t="str">
        <f t="shared" ca="1" si="122"/>
        <v/>
      </c>
      <c r="N993" s="36"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36" t="str">
        <f t="shared" ca="1" si="120"/>
        <v/>
      </c>
      <c r="M994" s="36" t="str">
        <f t="shared" ca="1" si="122"/>
        <v/>
      </c>
      <c r="N994" s="36"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36" t="str">
        <f t="shared" ca="1" si="120"/>
        <v/>
      </c>
      <c r="M995" s="36" t="str">
        <f t="shared" ca="1" si="122"/>
        <v/>
      </c>
      <c r="N995" s="36"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36" t="str">
        <f t="shared" ca="1" si="120"/>
        <v/>
      </c>
      <c r="M996" s="36" t="str">
        <f t="shared" ca="1" si="122"/>
        <v/>
      </c>
      <c r="N996" s="36"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36" t="str">
        <f t="shared" ca="1" si="120"/>
        <v/>
      </c>
      <c r="M997" s="36" t="str">
        <f t="shared" ca="1" si="122"/>
        <v/>
      </c>
      <c r="N997" s="36"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36" t="str">
        <f t="shared" ca="1" si="120"/>
        <v/>
      </c>
      <c r="M998" s="36" t="str">
        <f t="shared" ca="1" si="122"/>
        <v/>
      </c>
      <c r="N998" s="36"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36" t="str">
        <f t="shared" ca="1" si="120"/>
        <v/>
      </c>
      <c r="M999" s="36" t="str">
        <f t="shared" ca="1" si="122"/>
        <v/>
      </c>
      <c r="N999" s="36"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36" t="str">
        <f t="shared" ca="1" si="120"/>
        <v/>
      </c>
      <c r="M1000" s="36" t="str">
        <f t="shared" ca="1" si="122"/>
        <v/>
      </c>
      <c r="N1000" s="36"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36" t="str">
        <f t="shared" ca="1" si="120"/>
        <v/>
      </c>
      <c r="M1001" s="36" t="str">
        <f t="shared" ca="1" si="122"/>
        <v/>
      </c>
      <c r="N1001" s="36"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36" t="str">
        <f t="shared" ca="1" si="120"/>
        <v/>
      </c>
      <c r="M1002" s="36" t="str">
        <f t="shared" ca="1" si="122"/>
        <v/>
      </c>
      <c r="N1002" s="36"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36" t="str">
        <f t="shared" ca="1" si="120"/>
        <v/>
      </c>
      <c r="M1003" s="36" t="str">
        <f t="shared" ca="1" si="122"/>
        <v/>
      </c>
      <c r="N1003" s="36"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2022-09-11T13:39:31Z</dcterms:modified>
</cp:coreProperties>
</file>