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CC970E04-3B81-4AFE-BE9C-6759D41905D5}" xr6:coauthVersionLast="45" xr6:coauthVersionMax="45" xr10:uidLastSave="{00000000-0000-0000-0000-000000000000}"/>
  <bookViews>
    <workbookView xWindow="-120" yWindow="-120" windowWidth="29040" windowHeight="15840" activeTab="7" xr2:uid="{31F8D09A-F381-427D-8BAE-079A48B681D5}"/>
  </bookViews>
  <sheets>
    <sheet name="APHA" sheetId="6" r:id="rId1"/>
    <sheet name="Abbv" sheetId="2" r:id="rId2"/>
    <sheet name="BLK" sheetId="1" r:id="rId3"/>
    <sheet name="UNG" sheetId="3" r:id="rId4"/>
    <sheet name="AAL" sheetId="4" r:id="rId5"/>
    <sheet name="EXTR" sheetId="5" r:id="rId6"/>
    <sheet name="WF" sheetId="7" r:id="rId7"/>
    <sheet name="WF (2)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3" i="8" l="1"/>
  <c r="G33" i="8"/>
  <c r="J33" i="8" s="1"/>
  <c r="U33" i="8" s="1"/>
  <c r="V25" i="8"/>
  <c r="U25" i="8"/>
  <c r="W25" i="8" s="1"/>
  <c r="X25" i="8" s="1"/>
  <c r="V24" i="8"/>
  <c r="U24" i="8"/>
  <c r="W24" i="8" s="1"/>
  <c r="X24" i="8" s="1"/>
  <c r="V23" i="8"/>
  <c r="U23" i="8"/>
  <c r="W23" i="8" s="1"/>
  <c r="X23" i="8" s="1"/>
  <c r="V22" i="8"/>
  <c r="S22" i="8"/>
  <c r="J22" i="8"/>
  <c r="U22" i="8" s="1"/>
  <c r="V13" i="8"/>
  <c r="V41" i="8" s="1"/>
  <c r="S13" i="8"/>
  <c r="J13" i="8"/>
  <c r="S25" i="7"/>
  <c r="J25" i="7"/>
  <c r="S24" i="7"/>
  <c r="J24" i="7"/>
  <c r="U24" i="7" s="1"/>
  <c r="W24" i="7" s="1"/>
  <c r="V25" i="7"/>
  <c r="U25" i="7"/>
  <c r="W25" i="7" s="1"/>
  <c r="V24" i="7"/>
  <c r="V23" i="7"/>
  <c r="U23" i="7"/>
  <c r="W23" i="7" s="1"/>
  <c r="S23" i="7"/>
  <c r="J23" i="7"/>
  <c r="V33" i="7"/>
  <c r="G33" i="7"/>
  <c r="J33" i="7" s="1"/>
  <c r="U33" i="7" s="1"/>
  <c r="V22" i="7"/>
  <c r="S22" i="7"/>
  <c r="J22" i="7"/>
  <c r="U22" i="7" s="1"/>
  <c r="V13" i="7"/>
  <c r="V41" i="7" s="1"/>
  <c r="S13" i="7"/>
  <c r="J13" i="7"/>
  <c r="V33" i="6"/>
  <c r="G33" i="6"/>
  <c r="J33" i="6" s="1"/>
  <c r="U33" i="6" s="1"/>
  <c r="V23" i="6"/>
  <c r="U23" i="6"/>
  <c r="V22" i="6"/>
  <c r="S22" i="6"/>
  <c r="J22" i="6"/>
  <c r="U22" i="6" s="1"/>
  <c r="V13" i="6"/>
  <c r="V41" i="6" s="1"/>
  <c r="S13" i="6"/>
  <c r="J13" i="6"/>
  <c r="V33" i="5"/>
  <c r="G33" i="5"/>
  <c r="J33" i="5" s="1"/>
  <c r="U33" i="5" s="1"/>
  <c r="V23" i="5"/>
  <c r="U23" i="5"/>
  <c r="V22" i="5"/>
  <c r="S22" i="5"/>
  <c r="J22" i="5"/>
  <c r="U22" i="5" s="1"/>
  <c r="V13" i="5"/>
  <c r="V41" i="5" s="1"/>
  <c r="S13" i="5"/>
  <c r="J13" i="5"/>
  <c r="U13" i="8" l="1"/>
  <c r="U17" i="8" s="1"/>
  <c r="U28" i="8"/>
  <c r="W22" i="8"/>
  <c r="X22" i="8" s="1"/>
  <c r="U38" i="8"/>
  <c r="U41" i="8" s="1"/>
  <c r="W41" i="8" s="1"/>
  <c r="X41" i="8" s="1"/>
  <c r="W33" i="8"/>
  <c r="X33" i="8" s="1"/>
  <c r="W13" i="8"/>
  <c r="X13" i="8" s="1"/>
  <c r="X25" i="7"/>
  <c r="X24" i="7"/>
  <c r="X23" i="7"/>
  <c r="U28" i="7"/>
  <c r="U13" i="7"/>
  <c r="W13" i="7" s="1"/>
  <c r="X13" i="7" s="1"/>
  <c r="U17" i="7"/>
  <c r="U38" i="7"/>
  <c r="W33" i="7"/>
  <c r="X33" i="7" s="1"/>
  <c r="W22" i="7"/>
  <c r="X22" i="7" s="1"/>
  <c r="U13" i="6"/>
  <c r="W23" i="6"/>
  <c r="X23" i="6" s="1"/>
  <c r="W22" i="6"/>
  <c r="X22" i="6" s="1"/>
  <c r="U38" i="6"/>
  <c r="W33" i="6"/>
  <c r="X33" i="6" s="1"/>
  <c r="W13" i="6"/>
  <c r="X13" i="6" s="1"/>
  <c r="U17" i="6"/>
  <c r="U28" i="6"/>
  <c r="U13" i="5"/>
  <c r="U17" i="5" s="1"/>
  <c r="W23" i="5"/>
  <c r="X23" i="5" s="1"/>
  <c r="U38" i="5"/>
  <c r="W33" i="5"/>
  <c r="X33" i="5" s="1"/>
  <c r="U28" i="5"/>
  <c r="U41" i="5" s="1"/>
  <c r="W41" i="5" s="1"/>
  <c r="X41" i="5" s="1"/>
  <c r="W22" i="5"/>
  <c r="X22" i="5" s="1"/>
  <c r="W13" i="5"/>
  <c r="X13" i="5" s="1"/>
  <c r="U41" i="7" l="1"/>
  <c r="W41" i="7" s="1"/>
  <c r="X41" i="7" s="1"/>
  <c r="U41" i="6"/>
  <c r="W41" i="6" s="1"/>
  <c r="X41" i="6" s="1"/>
  <c r="W23" i="1" l="1"/>
  <c r="V23" i="1"/>
  <c r="S23" i="1"/>
  <c r="U23" i="1" s="1"/>
  <c r="J23" i="1"/>
  <c r="X23" i="1" l="1"/>
  <c r="V23" i="4"/>
  <c r="S23" i="4"/>
  <c r="J23" i="4"/>
  <c r="U23" i="4" l="1"/>
  <c r="V33" i="4" l="1"/>
  <c r="G33" i="4"/>
  <c r="J33" i="4" s="1"/>
  <c r="U33" i="4" s="1"/>
  <c r="V22" i="4"/>
  <c r="S22" i="4"/>
  <c r="J22" i="4"/>
  <c r="U22" i="4" s="1"/>
  <c r="V13" i="4"/>
  <c r="V41" i="4" s="1"/>
  <c r="S13" i="4"/>
  <c r="J13" i="4"/>
  <c r="W23" i="4" s="1"/>
  <c r="X23" i="4" s="1"/>
  <c r="U13" i="4" l="1"/>
  <c r="U17" i="4" s="1"/>
  <c r="U38" i="4"/>
  <c r="W33" i="4"/>
  <c r="X33" i="4" s="1"/>
  <c r="W22" i="4"/>
  <c r="X22" i="4" s="1"/>
  <c r="U28" i="4"/>
  <c r="S23" i="3"/>
  <c r="J23" i="3"/>
  <c r="V14" i="3"/>
  <c r="S14" i="3"/>
  <c r="J14" i="3"/>
  <c r="U14" i="3" s="1"/>
  <c r="W14" i="3" s="1"/>
  <c r="W13" i="4" l="1"/>
  <c r="X13" i="4" s="1"/>
  <c r="U41" i="4"/>
  <c r="W41" i="4" s="1"/>
  <c r="X41" i="4" s="1"/>
  <c r="X14" i="3"/>
  <c r="V33" i="3"/>
  <c r="G33" i="3"/>
  <c r="J33" i="3" s="1"/>
  <c r="U33" i="3" s="1"/>
  <c r="V23" i="3"/>
  <c r="U23" i="3"/>
  <c r="V22" i="3"/>
  <c r="S22" i="3"/>
  <c r="J22" i="3"/>
  <c r="U22" i="3" s="1"/>
  <c r="W22" i="3" s="1"/>
  <c r="V13" i="3"/>
  <c r="V41" i="3" s="1"/>
  <c r="S13" i="3"/>
  <c r="U13" i="3" s="1"/>
  <c r="J13" i="3"/>
  <c r="W23" i="3" l="1"/>
  <c r="X23" i="3" s="1"/>
  <c r="X22" i="3"/>
  <c r="W33" i="3"/>
  <c r="X33" i="3" s="1"/>
  <c r="U38" i="3"/>
  <c r="U17" i="3"/>
  <c r="W13" i="3"/>
  <c r="X13" i="3" s="1"/>
  <c r="U28" i="3"/>
  <c r="S23" i="2"/>
  <c r="J23" i="2"/>
  <c r="V23" i="2"/>
  <c r="V13" i="2"/>
  <c r="V41" i="2" s="1"/>
  <c r="V33" i="2"/>
  <c r="S22" i="2"/>
  <c r="G33" i="2"/>
  <c r="J33" i="2" s="1"/>
  <c r="U33" i="2" s="1"/>
  <c r="V22" i="2"/>
  <c r="J22" i="2"/>
  <c r="S13" i="2"/>
  <c r="J13" i="2"/>
  <c r="V33" i="1"/>
  <c r="G33" i="1"/>
  <c r="J33" i="1" s="1"/>
  <c r="U33" i="1" s="1"/>
  <c r="V22" i="1"/>
  <c r="S22" i="1"/>
  <c r="U22" i="1" s="1"/>
  <c r="J22" i="1"/>
  <c r="V13" i="1"/>
  <c r="V41" i="1" s="1"/>
  <c r="S13" i="1"/>
  <c r="J13" i="1"/>
  <c r="U28" i="1" l="1"/>
  <c r="W22" i="1"/>
  <c r="X22" i="1" s="1"/>
  <c r="U13" i="1"/>
  <c r="U23" i="2"/>
  <c r="W23" i="2" s="1"/>
  <c r="X23" i="2" s="1"/>
  <c r="U41" i="3"/>
  <c r="W41" i="3" s="1"/>
  <c r="X41" i="3" s="1"/>
  <c r="U22" i="2"/>
  <c r="U28" i="2" s="1"/>
  <c r="U13" i="2"/>
  <c r="W13" i="2" s="1"/>
  <c r="X13" i="2" s="1"/>
  <c r="W33" i="2"/>
  <c r="X33" i="2" s="1"/>
  <c r="U38" i="2"/>
  <c r="U38" i="1"/>
  <c r="W33" i="1"/>
  <c r="X33" i="1" s="1"/>
  <c r="W13" i="1" l="1"/>
  <c r="X13" i="1" s="1"/>
  <c r="U17" i="1"/>
  <c r="U41" i="1"/>
  <c r="W41" i="1" s="1"/>
  <c r="X41" i="1" s="1"/>
  <c r="W22" i="2"/>
  <c r="X22" i="2" s="1"/>
  <c r="U17" i="2"/>
  <c r="U41" i="2" s="1"/>
  <c r="W41" i="2" s="1"/>
  <c r="X41" i="2" s="1"/>
</calcChain>
</file>

<file path=xl/sharedStrings.xml><?xml version="1.0" encoding="utf-8"?>
<sst xmlns="http://schemas.openxmlformats.org/spreadsheetml/2006/main" count="244" uniqueCount="56">
  <si>
    <t>Blackrock Inc</t>
  </si>
  <si>
    <t>BLK</t>
  </si>
  <si>
    <t>Equity Trades</t>
  </si>
  <si>
    <t>Option Trades</t>
  </si>
  <si>
    <t>Total</t>
  </si>
  <si>
    <t>Dividends</t>
  </si>
  <si>
    <t>Buy</t>
  </si>
  <si>
    <t>Sell</t>
  </si>
  <si>
    <t>Net Profit (Loss)</t>
  </si>
  <si>
    <t># of Days</t>
  </si>
  <si>
    <t xml:space="preserve">% </t>
  </si>
  <si>
    <t>Annualized %</t>
  </si>
  <si>
    <t>Long</t>
  </si>
  <si>
    <t>Sell Open</t>
  </si>
  <si>
    <t>Jun 12-2020 Call $525</t>
  </si>
  <si>
    <t>Assigned</t>
  </si>
  <si>
    <t>Payable Date</t>
  </si>
  <si>
    <t>Model Total</t>
  </si>
  <si>
    <t>Symbol</t>
  </si>
  <si>
    <t>Dividend Total</t>
  </si>
  <si>
    <t>Option Total</t>
  </si>
  <si>
    <t>Equity Total</t>
  </si>
  <si>
    <t>Notes:</t>
  </si>
  <si>
    <t>Earnings Date (Current)</t>
  </si>
  <si>
    <t>Dividend Date (Current)</t>
  </si>
  <si>
    <t>Abbvie Incorporated</t>
  </si>
  <si>
    <t>ABBV</t>
  </si>
  <si>
    <t>May 29-2020 Call $90</t>
  </si>
  <si>
    <t>Buy Close</t>
  </si>
  <si>
    <t>Jun 05-2020 Call $91</t>
  </si>
  <si>
    <t>Jun 26-2020 $11 Call</t>
  </si>
  <si>
    <t>United States Natural Gas Fund</t>
  </si>
  <si>
    <t>UNG</t>
  </si>
  <si>
    <t>n/a</t>
  </si>
  <si>
    <t>Position was assigned on June 05-2020.</t>
  </si>
  <si>
    <t>Net Income matched Gain/Loss report for June 05-2020.</t>
  </si>
  <si>
    <t>American Airlines</t>
  </si>
  <si>
    <t>AAL</t>
  </si>
  <si>
    <t>(Last 02.04.2020)</t>
  </si>
  <si>
    <t xml:space="preserve">Buy </t>
  </si>
  <si>
    <t>Jun 12-2020 Call $19.5</t>
  </si>
  <si>
    <t>Sell/Assign</t>
  </si>
  <si>
    <t>Jun 26-2020 Put $18</t>
  </si>
  <si>
    <t>Sold</t>
  </si>
  <si>
    <t>Jun 12-2020 Call $540</t>
  </si>
  <si>
    <t>Extreme</t>
  </si>
  <si>
    <t>EXTR</t>
  </si>
  <si>
    <t>Jul 17-2020 $5.00</t>
  </si>
  <si>
    <t>APHA</t>
  </si>
  <si>
    <t>Jun 26-2020 $4.50</t>
  </si>
  <si>
    <t>WFC</t>
  </si>
  <si>
    <t>Wells Fargo</t>
  </si>
  <si>
    <t>Jul 02-2020 $30</t>
  </si>
  <si>
    <t>Jul 10-2020 $30</t>
  </si>
  <si>
    <t>Jul 17-2020 $30</t>
  </si>
  <si>
    <t>Jul 31-2020 $10.50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</si>
</sst>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.0000_);_(* \(#,##0.0000\);_(* &quot;-&quot;??_);_(@_)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1" applyNumberFormat="1" applyFont="1" applyFill="1" applyAlignment="1">
      <alignment horizontal="center"/>
    </xf>
    <xf numFmtId="43" fontId="0" fillId="2" borderId="0" xfId="1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5" fontId="0" fillId="3" borderId="0" xfId="1" applyNumberFormat="1" applyFont="1" applyFill="1" applyAlignment="1">
      <alignment horizontal="center"/>
    </xf>
    <xf numFmtId="43" fontId="0" fillId="3" borderId="0" xfId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44" fontId="0" fillId="4" borderId="0" xfId="2" applyFont="1" applyFill="1" applyAlignment="1">
      <alignment horizontal="center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44" fontId="0" fillId="4" borderId="4" xfId="0" applyNumberFormat="1" applyFill="1" applyBorder="1"/>
    <xf numFmtId="166" fontId="0" fillId="4" borderId="0" xfId="1" applyNumberFormat="1" applyFont="1" applyFill="1" applyBorder="1"/>
    <xf numFmtId="10" fontId="0" fillId="4" borderId="0" xfId="3" applyNumberFormat="1" applyFont="1" applyFill="1" applyBorder="1" applyAlignment="1">
      <alignment horizontal="center"/>
    </xf>
    <xf numFmtId="10" fontId="0" fillId="4" borderId="5" xfId="3" applyNumberFormat="1" applyFont="1" applyFill="1" applyBorder="1" applyAlignment="1">
      <alignment horizontal="center"/>
    </xf>
    <xf numFmtId="44" fontId="2" fillId="4" borderId="4" xfId="2" applyFont="1" applyFill="1" applyBorder="1"/>
    <xf numFmtId="44" fontId="4" fillId="4" borderId="4" xfId="0" applyNumberFormat="1" applyFont="1" applyFill="1" applyBorder="1"/>
    <xf numFmtId="166" fontId="2" fillId="4" borderId="0" xfId="1" applyNumberFormat="1" applyFont="1" applyFill="1" applyBorder="1"/>
    <xf numFmtId="10" fontId="2" fillId="4" borderId="0" xfId="3" applyNumberFormat="1" applyFont="1" applyFill="1" applyBorder="1" applyAlignment="1">
      <alignment horizontal="center"/>
    </xf>
    <xf numFmtId="10" fontId="2" fillId="4" borderId="5" xfId="3" applyNumberFormat="1" applyFont="1" applyFill="1" applyBorder="1" applyAlignment="1">
      <alignment horizontal="center"/>
    </xf>
    <xf numFmtId="0" fontId="0" fillId="0" borderId="6" xfId="0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44" fontId="2" fillId="4" borderId="4" xfId="0" applyNumberFormat="1" applyFont="1" applyFill="1" applyBorder="1"/>
    <xf numFmtId="0" fontId="2" fillId="0" borderId="0" xfId="0" applyFont="1" applyBorder="1"/>
    <xf numFmtId="0" fontId="2" fillId="0" borderId="5" xfId="0" applyFont="1" applyBorder="1"/>
    <xf numFmtId="0" fontId="0" fillId="0" borderId="1" xfId="0" applyBorder="1"/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4" xfId="0" applyFont="1" applyBorder="1"/>
    <xf numFmtId="16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66" fontId="2" fillId="4" borderId="0" xfId="1" applyNumberFormat="1" applyFont="1" applyFill="1" applyBorder="1" applyAlignment="1">
      <alignment horizontal="center"/>
    </xf>
    <xf numFmtId="43" fontId="2" fillId="4" borderId="0" xfId="1" applyFont="1" applyFill="1" applyBorder="1" applyAlignment="1">
      <alignment horizontal="center"/>
    </xf>
    <xf numFmtId="37" fontId="2" fillId="4" borderId="0" xfId="1" applyNumberFormat="1" applyFont="1" applyFill="1" applyBorder="1" applyAlignment="1">
      <alignment horizontal="center"/>
    </xf>
    <xf numFmtId="37" fontId="0" fillId="4" borderId="0" xfId="1" applyNumberFormat="1" applyFont="1" applyFill="1" applyBorder="1" applyAlignment="1">
      <alignment horizontal="center"/>
    </xf>
    <xf numFmtId="44" fontId="3" fillId="0" borderId="0" xfId="2" applyFont="1" applyAlignment="1">
      <alignment horizontal="center"/>
    </xf>
    <xf numFmtId="44" fontId="0" fillId="0" borderId="0" xfId="2" applyFont="1" applyAlignment="1">
      <alignment horizontal="center"/>
    </xf>
    <xf numFmtId="14" fontId="0" fillId="2" borderId="0" xfId="0" applyNumberForma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165" fontId="6" fillId="3" borderId="0" xfId="1" applyNumberFormat="1" applyFont="1" applyFill="1" applyAlignment="1">
      <alignment horizontal="center"/>
    </xf>
    <xf numFmtId="43" fontId="6" fillId="3" borderId="0" xfId="1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5" fontId="6" fillId="2" borderId="0" xfId="1" applyNumberFormat="1" applyFont="1" applyFill="1" applyAlignment="1">
      <alignment horizontal="center"/>
    </xf>
    <xf numFmtId="43" fontId="6" fillId="2" borderId="0" xfId="1" applyFont="1" applyFill="1" applyAlignment="1">
      <alignment horizontal="center"/>
    </xf>
    <xf numFmtId="0" fontId="0" fillId="0" borderId="4" xfId="0" applyFont="1" applyBorder="1"/>
    <xf numFmtId="0" fontId="3" fillId="0" borderId="0" xfId="0" applyFont="1" applyAlignment="1">
      <alignment horizontal="left"/>
    </xf>
    <xf numFmtId="0" fontId="2" fillId="4" borderId="4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B981-FBA4-4382-B299-4FAAAAC9973F}">
  <sheetPr>
    <pageSetUpPr fitToPage="1"/>
  </sheetPr>
  <dimension ref="A1:X43"/>
  <sheetViews>
    <sheetView topLeftCell="A7" zoomScale="85" zoomScaleNormal="85" workbookViewId="0">
      <selection activeCell="U41" sqref="U41"/>
    </sheetView>
  </sheetViews>
  <sheetFormatPr defaultRowHeight="15" x14ac:dyDescent="0.25"/>
  <cols>
    <col min="1" max="1" width="16.140625" customWidth="1"/>
    <col min="2" max="2" width="17.7109375" style="3" customWidth="1"/>
    <col min="3" max="3" width="1.85546875" style="3" customWidth="1"/>
    <col min="4" max="4" width="12.85546875" style="2" customWidth="1"/>
    <col min="5" max="5" width="21.140625" style="2" customWidth="1"/>
    <col min="6" max="6" width="1.85546875" style="3" customWidth="1"/>
    <col min="7" max="7" width="12.7109375" style="2" customWidth="1"/>
    <col min="8" max="9" width="13.28515625" style="2" customWidth="1"/>
    <col min="10" max="10" width="13.7109375" style="2" customWidth="1"/>
    <col min="11" max="11" width="5.42578125" customWidth="1"/>
    <col min="12" max="12" width="17.7109375" style="3" customWidth="1"/>
    <col min="13" max="13" width="1.85546875" style="3" customWidth="1"/>
    <col min="14" max="14" width="12.85546875" style="2" customWidth="1"/>
    <col min="15" max="15" width="1.85546875" style="3" customWidth="1"/>
    <col min="16" max="16" width="12.7109375" style="2" customWidth="1"/>
    <col min="17" max="18" width="13.28515625" style="2" customWidth="1"/>
    <col min="19" max="19" width="13.7109375" style="2" customWidth="1"/>
    <col min="20" max="20" width="5.42578125" customWidth="1"/>
    <col min="21" max="21" width="17" customWidth="1"/>
    <col min="22" max="24" width="12.7109375" customWidth="1"/>
  </cols>
  <sheetData>
    <row r="1" spans="1:24" ht="11.25" customHeight="1" x14ac:dyDescent="0.25"/>
    <row r="2" spans="1:24" ht="18.95" customHeight="1" x14ac:dyDescent="0.3">
      <c r="A2" s="23" t="s">
        <v>45</v>
      </c>
      <c r="D2" s="24" t="s">
        <v>18</v>
      </c>
      <c r="E2" s="24" t="s">
        <v>48</v>
      </c>
    </row>
    <row r="3" spans="1:24" ht="18.95" customHeight="1" x14ac:dyDescent="0.25"/>
    <row r="4" spans="1:24" s="22" customFormat="1" ht="18.95" customHeight="1" x14ac:dyDescent="0.25">
      <c r="A4" s="25" t="s">
        <v>24</v>
      </c>
      <c r="B4" s="6"/>
      <c r="C4" s="6"/>
      <c r="D4" s="16"/>
      <c r="E4" s="26" t="s">
        <v>33</v>
      </c>
      <c r="F4" s="5"/>
      <c r="G4" s="80" t="s">
        <v>38</v>
      </c>
      <c r="H4" s="15"/>
      <c r="I4" s="15"/>
      <c r="J4" s="15"/>
      <c r="L4" s="5"/>
      <c r="M4" s="5"/>
      <c r="N4" s="15"/>
      <c r="O4" s="5"/>
      <c r="P4" s="15"/>
      <c r="Q4" s="15"/>
      <c r="R4" s="15"/>
      <c r="S4" s="15"/>
    </row>
    <row r="5" spans="1:24" s="22" customFormat="1" ht="18.95" customHeight="1" x14ac:dyDescent="0.25">
      <c r="A5" s="25" t="s">
        <v>23</v>
      </c>
      <c r="B5" s="6"/>
      <c r="C5" s="6"/>
      <c r="D5" s="16"/>
      <c r="E5" s="26">
        <v>44035</v>
      </c>
      <c r="F5" s="5"/>
      <c r="G5" s="15"/>
      <c r="H5" s="15"/>
      <c r="I5" s="15"/>
      <c r="J5" s="15"/>
      <c r="L5" s="5"/>
      <c r="M5" s="5"/>
      <c r="N5" s="15"/>
      <c r="O5" s="5"/>
      <c r="P5" s="15"/>
      <c r="Q5" s="15"/>
      <c r="R5" s="15"/>
      <c r="S5" s="15"/>
      <c r="U5" s="60"/>
      <c r="V5" s="60"/>
      <c r="W5" s="60"/>
      <c r="X5" s="60"/>
    </row>
    <row r="6" spans="1:24" x14ac:dyDescent="0.25">
      <c r="U6" s="28"/>
      <c r="V6" s="28"/>
      <c r="W6" s="28"/>
      <c r="X6" s="28"/>
    </row>
    <row r="7" spans="1:24" s="17" customFormat="1" ht="30.75" customHeight="1" x14ac:dyDescent="0.25">
      <c r="B7" s="18"/>
      <c r="C7" s="18"/>
      <c r="F7" s="18"/>
      <c r="L7" s="18"/>
      <c r="M7" s="18"/>
      <c r="O7" s="18"/>
      <c r="U7" s="61" t="s">
        <v>8</v>
      </c>
      <c r="V7" s="62" t="s">
        <v>9</v>
      </c>
      <c r="W7" s="62" t="s">
        <v>10</v>
      </c>
      <c r="X7" s="63" t="s">
        <v>11</v>
      </c>
    </row>
    <row r="8" spans="1:24" ht="15.75" x14ac:dyDescent="0.25">
      <c r="B8" s="6"/>
      <c r="C8" s="6"/>
      <c r="D8" s="6"/>
      <c r="E8" s="6"/>
      <c r="F8" s="6"/>
      <c r="L8" s="6"/>
      <c r="M8" s="6"/>
      <c r="N8" s="6"/>
      <c r="O8" s="6"/>
      <c r="U8" s="27"/>
      <c r="V8" s="28"/>
      <c r="W8" s="28"/>
      <c r="X8" s="29"/>
    </row>
    <row r="9" spans="1:24" x14ac:dyDescent="0.25">
      <c r="U9" s="27"/>
      <c r="V9" s="28"/>
      <c r="W9" s="28"/>
      <c r="X9" s="29"/>
    </row>
    <row r="10" spans="1:24" x14ac:dyDescent="0.25">
      <c r="U10" s="27"/>
      <c r="V10" s="28"/>
      <c r="W10" s="28"/>
      <c r="X10" s="29"/>
    </row>
    <row r="11" spans="1:24" ht="19.5" customHeight="1" x14ac:dyDescent="0.25">
      <c r="A11" s="1" t="s">
        <v>2</v>
      </c>
      <c r="U11" s="27"/>
      <c r="V11" s="28"/>
      <c r="W11" s="28"/>
      <c r="X11" s="29"/>
    </row>
    <row r="12" spans="1:24" ht="3.75" customHeight="1" x14ac:dyDescent="0.25">
      <c r="U12" s="27"/>
      <c r="V12" s="28"/>
      <c r="W12" s="28"/>
      <c r="X12" s="29"/>
    </row>
    <row r="13" spans="1:24" ht="18" customHeight="1" x14ac:dyDescent="0.25">
      <c r="A13" s="2">
        <v>1</v>
      </c>
      <c r="B13" s="7">
        <v>44001</v>
      </c>
      <c r="D13" s="8" t="s">
        <v>6</v>
      </c>
      <c r="E13" s="8" t="s">
        <v>12</v>
      </c>
      <c r="G13" s="8">
        <v>100</v>
      </c>
      <c r="H13" s="9">
        <v>4.3899999999999997</v>
      </c>
      <c r="I13" s="10">
        <v>0</v>
      </c>
      <c r="J13" s="21">
        <f>(G13*H13)+-I13</f>
        <v>438.99999999999994</v>
      </c>
      <c r="L13" s="71">
        <v>44008</v>
      </c>
      <c r="M13" s="71"/>
      <c r="N13" s="72" t="s">
        <v>7</v>
      </c>
      <c r="O13" s="71"/>
      <c r="P13" s="72">
        <v>100</v>
      </c>
      <c r="Q13" s="73">
        <v>4.5</v>
      </c>
      <c r="R13" s="74">
        <v>0</v>
      </c>
      <c r="S13" s="21">
        <f>(P13*Q13)+-R13</f>
        <v>450</v>
      </c>
      <c r="U13" s="30">
        <f>S13+-J13</f>
        <v>11.000000000000057</v>
      </c>
      <c r="V13" s="66">
        <f>IF(B13="","0",L13+-B13)</f>
        <v>7</v>
      </c>
      <c r="W13" s="32">
        <f>U13/J13</f>
        <v>2.5056947608200587E-2</v>
      </c>
      <c r="X13" s="33">
        <f>W13*(365/V13)</f>
        <v>1.3065408395704592</v>
      </c>
    </row>
    <row r="14" spans="1:24" ht="18" customHeight="1" x14ac:dyDescent="0.25">
      <c r="A14" s="2">
        <v>2</v>
      </c>
      <c r="U14" s="30"/>
      <c r="V14" s="65"/>
      <c r="W14" s="32"/>
      <c r="X14" s="33"/>
    </row>
    <row r="15" spans="1:24" ht="18" customHeight="1" x14ac:dyDescent="0.25">
      <c r="A15" s="2">
        <v>3</v>
      </c>
      <c r="U15" s="40"/>
      <c r="V15" s="41"/>
      <c r="W15" s="41"/>
      <c r="X15" s="42"/>
    </row>
    <row r="16" spans="1:24" ht="6.75" customHeight="1" x14ac:dyDescent="0.25">
      <c r="U16" s="27"/>
      <c r="V16" s="28"/>
      <c r="W16" s="28"/>
      <c r="X16" s="29"/>
    </row>
    <row r="17" spans="1:24" x14ac:dyDescent="0.25">
      <c r="B17" s="4" t="s">
        <v>4</v>
      </c>
      <c r="C17" s="4"/>
      <c r="F17" s="4"/>
      <c r="L17" s="4"/>
      <c r="M17" s="4"/>
      <c r="O17" s="4"/>
      <c r="U17" s="34">
        <f>SUM(U13:U16)</f>
        <v>11.000000000000057</v>
      </c>
      <c r="V17" s="44"/>
      <c r="W17" s="44"/>
      <c r="X17" s="45"/>
    </row>
    <row r="18" spans="1:24" x14ac:dyDescent="0.25">
      <c r="U18" s="81" t="s">
        <v>21</v>
      </c>
      <c r="V18" s="82"/>
      <c r="W18" s="82"/>
      <c r="X18" s="83"/>
    </row>
    <row r="19" spans="1:24" x14ac:dyDescent="0.25">
      <c r="U19" s="27"/>
      <c r="V19" s="28"/>
      <c r="W19" s="28"/>
      <c r="X19" s="29"/>
    </row>
    <row r="20" spans="1:24" ht="19.5" customHeight="1" x14ac:dyDescent="0.25">
      <c r="A20" s="1" t="s">
        <v>3</v>
      </c>
      <c r="U20" s="27"/>
      <c r="V20" s="28"/>
      <c r="W20" s="28"/>
      <c r="X20" s="29"/>
    </row>
    <row r="21" spans="1:24" ht="3.75" customHeight="1" x14ac:dyDescent="0.25">
      <c r="U21" s="27"/>
      <c r="V21" s="28"/>
      <c r="W21" s="28"/>
      <c r="X21" s="29"/>
    </row>
    <row r="22" spans="1:24" ht="18" customHeight="1" x14ac:dyDescent="0.25">
      <c r="A22" s="2">
        <v>1</v>
      </c>
      <c r="B22" s="7">
        <v>44001</v>
      </c>
      <c r="D22" s="8" t="s">
        <v>13</v>
      </c>
      <c r="E22" s="8" t="s">
        <v>49</v>
      </c>
      <c r="G22" s="8">
        <v>100</v>
      </c>
      <c r="H22" s="9">
        <v>0.15</v>
      </c>
      <c r="I22" s="10">
        <v>0</v>
      </c>
      <c r="J22" s="21">
        <f>(G22*H22)+-I22</f>
        <v>15</v>
      </c>
      <c r="L22" s="11">
        <v>44008</v>
      </c>
      <c r="M22" s="11"/>
      <c r="N22" s="12" t="s">
        <v>15</v>
      </c>
      <c r="O22" s="11"/>
      <c r="P22" s="12">
        <v>100</v>
      </c>
      <c r="Q22" s="13">
        <v>0</v>
      </c>
      <c r="R22" s="14">
        <v>0</v>
      </c>
      <c r="S22" s="21">
        <f>(P22*Q22)+R22</f>
        <v>0</v>
      </c>
      <c r="U22" s="30">
        <f>J22+-S22</f>
        <v>15</v>
      </c>
      <c r="V22" s="67">
        <f>L22+-B22</f>
        <v>7</v>
      </c>
      <c r="W22" s="32">
        <f>U22/J13</f>
        <v>3.4168564920273356E-2</v>
      </c>
      <c r="X22" s="33">
        <f>W22*(365/V22)</f>
        <v>1.7816465994142536</v>
      </c>
    </row>
    <row r="23" spans="1:24" ht="18" customHeight="1" x14ac:dyDescent="0.25">
      <c r="A23" s="2">
        <v>2</v>
      </c>
      <c r="U23" s="30">
        <f>S23+-J23</f>
        <v>0</v>
      </c>
      <c r="V23" s="67">
        <f>L23+-B23</f>
        <v>0</v>
      </c>
      <c r="W23" s="32">
        <f>U23/J13</f>
        <v>0</v>
      </c>
      <c r="X23" s="33" t="e">
        <f>W23*(365/V23)</f>
        <v>#DIV/0!</v>
      </c>
    </row>
    <row r="24" spans="1:24" ht="18" customHeight="1" x14ac:dyDescent="0.25">
      <c r="A24" s="2">
        <v>3</v>
      </c>
      <c r="U24" s="27"/>
      <c r="V24" s="28"/>
      <c r="W24" s="28"/>
      <c r="X24" s="29"/>
    </row>
    <row r="25" spans="1:24" ht="18" customHeight="1" x14ac:dyDescent="0.25">
      <c r="A25" s="2">
        <v>4</v>
      </c>
      <c r="U25" s="27"/>
      <c r="V25" s="28"/>
      <c r="W25" s="28"/>
      <c r="X25" s="29"/>
    </row>
    <row r="26" spans="1:24" ht="18" customHeight="1" x14ac:dyDescent="0.25">
      <c r="A26" s="2">
        <v>5</v>
      </c>
      <c r="U26" s="27"/>
      <c r="V26" s="28"/>
      <c r="W26" s="28"/>
      <c r="X26" s="29"/>
    </row>
    <row r="27" spans="1:24" ht="6.75" customHeight="1" x14ac:dyDescent="0.25">
      <c r="U27" s="27"/>
      <c r="V27" s="28"/>
      <c r="W27" s="28"/>
      <c r="X27" s="29"/>
    </row>
    <row r="28" spans="1:24" x14ac:dyDescent="0.25">
      <c r="B28" s="4"/>
      <c r="C28" s="4"/>
      <c r="F28" s="4"/>
      <c r="L28" s="4"/>
      <c r="M28" s="4"/>
      <c r="O28" s="4"/>
      <c r="U28" s="34">
        <f>SUM(U22:U27)</f>
        <v>15</v>
      </c>
      <c r="V28" s="44"/>
      <c r="W28" s="44"/>
      <c r="X28" s="45"/>
    </row>
    <row r="29" spans="1:24" x14ac:dyDescent="0.25">
      <c r="U29" s="81" t="s">
        <v>20</v>
      </c>
      <c r="V29" s="82"/>
      <c r="W29" s="82"/>
      <c r="X29" s="83"/>
    </row>
    <row r="30" spans="1:24" x14ac:dyDescent="0.25">
      <c r="U30" s="27"/>
      <c r="V30" s="28"/>
      <c r="W30" s="28"/>
      <c r="X30" s="29"/>
    </row>
    <row r="31" spans="1:24" ht="19.5" customHeight="1" x14ac:dyDescent="0.25">
      <c r="A31" s="1" t="s">
        <v>5</v>
      </c>
      <c r="U31" s="27"/>
      <c r="V31" s="28"/>
      <c r="W31" s="28"/>
      <c r="X31" s="29"/>
    </row>
    <row r="32" spans="1:24" ht="3.75" customHeight="1" x14ac:dyDescent="0.25">
      <c r="U32" s="27"/>
      <c r="V32" s="28"/>
      <c r="W32" s="28"/>
      <c r="X32" s="29"/>
    </row>
    <row r="33" spans="1:24" ht="18" customHeight="1" x14ac:dyDescent="0.25">
      <c r="A33" s="2">
        <v>1</v>
      </c>
      <c r="B33" s="11"/>
      <c r="D33" s="12" t="s">
        <v>16</v>
      </c>
      <c r="E33" s="19">
        <v>44026</v>
      </c>
      <c r="G33" s="20">
        <f>G13</f>
        <v>100</v>
      </c>
      <c r="H33" s="12">
        <v>0</v>
      </c>
      <c r="I33" s="12">
        <v>0</v>
      </c>
      <c r="J33" s="21">
        <f>(G33*H33)+-I33</f>
        <v>0</v>
      </c>
      <c r="U33" s="43">
        <f>J33+-S33</f>
        <v>0</v>
      </c>
      <c r="V33" s="64" t="str">
        <f>IF(B33="","0",L13+-B13)</f>
        <v>0</v>
      </c>
      <c r="W33" s="37">
        <f>U33/J13</f>
        <v>0</v>
      </c>
      <c r="X33" s="38" t="e">
        <f>W33*(365/V33)</f>
        <v>#DIV/0!</v>
      </c>
    </row>
    <row r="34" spans="1:24" ht="18" customHeight="1" x14ac:dyDescent="0.25">
      <c r="A34" s="2">
        <v>2</v>
      </c>
      <c r="U34" s="81" t="s">
        <v>19</v>
      </c>
      <c r="V34" s="82"/>
      <c r="W34" s="82"/>
      <c r="X34" s="83"/>
    </row>
    <row r="35" spans="1:24" ht="18" customHeight="1" x14ac:dyDescent="0.25">
      <c r="A35" s="2">
        <v>3</v>
      </c>
      <c r="U35" s="27"/>
      <c r="V35" s="28"/>
      <c r="W35" s="28"/>
      <c r="X35" s="29"/>
    </row>
    <row r="36" spans="1:24" ht="18" customHeight="1" x14ac:dyDescent="0.25">
      <c r="A36" s="2">
        <v>4</v>
      </c>
      <c r="U36" s="27"/>
      <c r="V36" s="28"/>
      <c r="W36" s="28"/>
      <c r="X36" s="29"/>
    </row>
    <row r="37" spans="1:24" ht="6.75" customHeight="1" x14ac:dyDescent="0.25">
      <c r="U37" s="27"/>
      <c r="V37" s="28"/>
      <c r="W37" s="28"/>
      <c r="X37" s="29"/>
    </row>
    <row r="38" spans="1:24" x14ac:dyDescent="0.25">
      <c r="B38" s="4"/>
      <c r="C38" s="4"/>
      <c r="F38" s="4"/>
      <c r="L38" s="4"/>
      <c r="M38" s="4"/>
      <c r="O38" s="4"/>
      <c r="U38" s="34">
        <f>SUM(U33:U37)</f>
        <v>0</v>
      </c>
      <c r="V38" s="28"/>
      <c r="W38" s="28"/>
      <c r="X38" s="29"/>
    </row>
    <row r="39" spans="1:24" x14ac:dyDescent="0.25">
      <c r="A39" s="46" t="s">
        <v>22</v>
      </c>
      <c r="B39" s="47"/>
      <c r="C39" s="47"/>
      <c r="D39" s="48"/>
      <c r="E39" s="48"/>
      <c r="F39" s="47"/>
      <c r="G39" s="48"/>
      <c r="H39" s="48"/>
      <c r="I39" s="48"/>
      <c r="J39" s="49"/>
      <c r="U39" s="27"/>
      <c r="V39" s="28"/>
      <c r="W39" s="28"/>
      <c r="X39" s="29"/>
    </row>
    <row r="40" spans="1:24" x14ac:dyDescent="0.25">
      <c r="A40" s="27" t="s">
        <v>34</v>
      </c>
      <c r="B40" s="50"/>
      <c r="C40" s="50"/>
      <c r="D40" s="51"/>
      <c r="E40" s="51"/>
      <c r="F40" s="50"/>
      <c r="G40" s="51"/>
      <c r="H40" s="51"/>
      <c r="I40" s="51"/>
      <c r="J40" s="52"/>
      <c r="U40" s="27"/>
      <c r="V40" s="28"/>
      <c r="W40" s="28"/>
      <c r="X40" s="29"/>
    </row>
    <row r="41" spans="1:24" s="22" customFormat="1" ht="15.75" x14ac:dyDescent="0.25">
      <c r="A41" s="79" t="s">
        <v>35</v>
      </c>
      <c r="B41" s="54"/>
      <c r="C41" s="54"/>
      <c r="D41" s="55"/>
      <c r="E41" s="55"/>
      <c r="F41" s="54"/>
      <c r="G41" s="55"/>
      <c r="H41" s="55"/>
      <c r="I41" s="55"/>
      <c r="J41" s="56"/>
      <c r="L41" s="5"/>
      <c r="M41" s="5"/>
      <c r="N41" s="15"/>
      <c r="O41" s="5"/>
      <c r="P41" s="15"/>
      <c r="Q41" s="15"/>
      <c r="R41" s="2"/>
      <c r="S41" s="2"/>
      <c r="U41" s="35">
        <f>U17+U28+U38</f>
        <v>26.000000000000057</v>
      </c>
      <c r="V41" s="36">
        <f>V13</f>
        <v>7</v>
      </c>
      <c r="W41" s="37">
        <f>U41/J13</f>
        <v>5.9225512528473939E-2</v>
      </c>
      <c r="X41" s="38">
        <f>W41*(365/V41)</f>
        <v>3.0881874389847126</v>
      </c>
    </row>
    <row r="42" spans="1:24" s="22" customFormat="1" ht="15.75" x14ac:dyDescent="0.25">
      <c r="A42" s="53"/>
      <c r="B42" s="54"/>
      <c r="C42" s="54"/>
      <c r="D42" s="55"/>
      <c r="E42" s="55"/>
      <c r="F42" s="54"/>
      <c r="G42" s="55"/>
      <c r="H42" s="55"/>
      <c r="I42" s="55"/>
      <c r="J42" s="56"/>
      <c r="L42" s="5"/>
      <c r="M42" s="5"/>
      <c r="N42" s="15"/>
      <c r="O42" s="5"/>
      <c r="P42" s="15"/>
      <c r="Q42" s="15"/>
      <c r="R42" s="2"/>
      <c r="S42" s="2"/>
      <c r="U42" s="35"/>
      <c r="V42" s="36"/>
      <c r="W42" s="37"/>
      <c r="X42" s="38"/>
    </row>
    <row r="43" spans="1:24" ht="18.75" customHeight="1" x14ac:dyDescent="0.25">
      <c r="A43" s="39"/>
      <c r="B43" s="57"/>
      <c r="C43" s="57"/>
      <c r="D43" s="58"/>
      <c r="E43" s="58"/>
      <c r="F43" s="57"/>
      <c r="G43" s="58"/>
      <c r="H43" s="58"/>
      <c r="I43" s="58"/>
      <c r="J43" s="59"/>
      <c r="U43" s="84" t="s">
        <v>17</v>
      </c>
      <c r="V43" s="85"/>
      <c r="W43" s="85"/>
      <c r="X43" s="86"/>
    </row>
  </sheetData>
  <mergeCells count="4">
    <mergeCell ref="U18:X18"/>
    <mergeCell ref="U29:X29"/>
    <mergeCell ref="U34:X34"/>
    <mergeCell ref="U43:X43"/>
  </mergeCells>
  <pageMargins left="0.7" right="0.7" top="0.75" bottom="0.75" header="0.3" footer="0.3"/>
  <pageSetup scale="4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872C2-8EB5-4F2C-8557-B1F09134EFDA}">
  <sheetPr>
    <pageSetUpPr fitToPage="1"/>
  </sheetPr>
  <dimension ref="A1:X43"/>
  <sheetViews>
    <sheetView topLeftCell="A7" zoomScale="85" zoomScaleNormal="85" workbookViewId="0">
      <selection activeCell="W41" sqref="W41"/>
    </sheetView>
  </sheetViews>
  <sheetFormatPr defaultRowHeight="15" x14ac:dyDescent="0.25"/>
  <cols>
    <col min="1" max="1" width="16.140625" customWidth="1"/>
    <col min="2" max="2" width="17.7109375" style="3" customWidth="1"/>
    <col min="3" max="3" width="1.85546875" style="3" customWidth="1"/>
    <col min="4" max="4" width="12.85546875" style="2" customWidth="1"/>
    <col min="5" max="5" width="20.140625" style="2" customWidth="1"/>
    <col min="6" max="6" width="1.85546875" style="3" customWidth="1"/>
    <col min="7" max="7" width="12.7109375" style="2" customWidth="1"/>
    <col min="8" max="9" width="13.28515625" style="2" customWidth="1"/>
    <col min="10" max="10" width="13.7109375" style="2" customWidth="1"/>
    <col min="11" max="11" width="5.42578125" customWidth="1"/>
    <col min="12" max="12" width="17.7109375" style="3" customWidth="1"/>
    <col min="13" max="13" width="1.85546875" style="3" customWidth="1"/>
    <col min="14" max="14" width="12.85546875" style="2" customWidth="1"/>
    <col min="15" max="15" width="1.85546875" style="3" customWidth="1"/>
    <col min="16" max="16" width="12.7109375" style="2" customWidth="1"/>
    <col min="17" max="18" width="13.28515625" style="2" customWidth="1"/>
    <col min="19" max="19" width="13.7109375" style="2" customWidth="1"/>
    <col min="20" max="20" width="5.42578125" customWidth="1"/>
    <col min="21" max="21" width="17" customWidth="1"/>
    <col min="22" max="24" width="12.7109375" customWidth="1"/>
  </cols>
  <sheetData>
    <row r="1" spans="1:24" ht="11.25" customHeight="1" x14ac:dyDescent="0.25"/>
    <row r="2" spans="1:24" ht="18.95" customHeight="1" x14ac:dyDescent="0.3">
      <c r="A2" s="23" t="s">
        <v>25</v>
      </c>
      <c r="D2" s="24" t="s">
        <v>18</v>
      </c>
      <c r="E2" s="24" t="s">
        <v>26</v>
      </c>
    </row>
    <row r="3" spans="1:24" ht="18.95" customHeight="1" x14ac:dyDescent="0.25"/>
    <row r="4" spans="1:24" s="22" customFormat="1" ht="18.95" customHeight="1" x14ac:dyDescent="0.25">
      <c r="A4" s="25" t="s">
        <v>24</v>
      </c>
      <c r="B4" s="6"/>
      <c r="C4" s="6"/>
      <c r="D4" s="16"/>
      <c r="E4" s="26">
        <v>44026</v>
      </c>
      <c r="F4" s="5"/>
      <c r="G4" s="15"/>
      <c r="H4" s="15"/>
      <c r="I4" s="15"/>
      <c r="J4" s="15"/>
      <c r="L4" s="5"/>
      <c r="M4" s="5"/>
      <c r="N4" s="15"/>
      <c r="O4" s="5"/>
      <c r="P4" s="15"/>
      <c r="Q4" s="15"/>
      <c r="R4" s="15"/>
      <c r="S4" s="15"/>
    </row>
    <row r="5" spans="1:24" s="22" customFormat="1" ht="18.95" customHeight="1" x14ac:dyDescent="0.25">
      <c r="A5" s="25" t="s">
        <v>23</v>
      </c>
      <c r="B5" s="6"/>
      <c r="C5" s="6"/>
      <c r="D5" s="16"/>
      <c r="E5" s="26">
        <v>44036</v>
      </c>
      <c r="F5" s="5"/>
      <c r="G5" s="15"/>
      <c r="H5" s="15"/>
      <c r="I5" s="15"/>
      <c r="J5" s="15"/>
      <c r="L5" s="5"/>
      <c r="M5" s="5"/>
      <c r="N5" s="15"/>
      <c r="O5" s="5"/>
      <c r="P5" s="15"/>
      <c r="Q5" s="15"/>
      <c r="R5" s="15"/>
      <c r="S5" s="15"/>
      <c r="U5" s="60"/>
      <c r="V5" s="60"/>
      <c r="W5" s="60"/>
      <c r="X5" s="60"/>
    </row>
    <row r="6" spans="1:24" x14ac:dyDescent="0.25">
      <c r="U6" s="28"/>
      <c r="V6" s="28"/>
      <c r="W6" s="28"/>
      <c r="X6" s="28"/>
    </row>
    <row r="7" spans="1:24" s="17" customFormat="1" ht="30.75" customHeight="1" x14ac:dyDescent="0.25">
      <c r="B7" s="18"/>
      <c r="C7" s="18"/>
      <c r="F7" s="18"/>
      <c r="L7" s="18"/>
      <c r="M7" s="18"/>
      <c r="O7" s="18"/>
      <c r="U7" s="61" t="s">
        <v>8</v>
      </c>
      <c r="V7" s="62" t="s">
        <v>9</v>
      </c>
      <c r="W7" s="62" t="s">
        <v>10</v>
      </c>
      <c r="X7" s="63" t="s">
        <v>11</v>
      </c>
    </row>
    <row r="8" spans="1:24" ht="15.75" x14ac:dyDescent="0.25">
      <c r="B8" s="6"/>
      <c r="C8" s="6"/>
      <c r="D8" s="6"/>
      <c r="E8" s="6"/>
      <c r="F8" s="6"/>
      <c r="L8" s="6"/>
      <c r="M8" s="6"/>
      <c r="N8" s="6"/>
      <c r="O8" s="6"/>
      <c r="U8" s="27"/>
      <c r="V8" s="28"/>
      <c r="W8" s="28"/>
      <c r="X8" s="29"/>
    </row>
    <row r="9" spans="1:24" x14ac:dyDescent="0.25">
      <c r="U9" s="27"/>
      <c r="V9" s="28"/>
      <c r="W9" s="28"/>
      <c r="X9" s="29"/>
    </row>
    <row r="10" spans="1:24" x14ac:dyDescent="0.25">
      <c r="U10" s="27"/>
      <c r="V10" s="28"/>
      <c r="W10" s="28"/>
      <c r="X10" s="29"/>
    </row>
    <row r="11" spans="1:24" ht="19.5" customHeight="1" x14ac:dyDescent="0.25">
      <c r="A11" s="1" t="s">
        <v>2</v>
      </c>
      <c r="U11" s="27"/>
      <c r="V11" s="28"/>
      <c r="W11" s="28"/>
      <c r="X11" s="29"/>
    </row>
    <row r="12" spans="1:24" ht="3.75" customHeight="1" x14ac:dyDescent="0.25">
      <c r="U12" s="27"/>
      <c r="V12" s="28"/>
      <c r="W12" s="28"/>
      <c r="X12" s="29"/>
    </row>
    <row r="13" spans="1:24" ht="18" customHeight="1" x14ac:dyDescent="0.25">
      <c r="A13" s="2">
        <v>1</v>
      </c>
      <c r="B13" s="7">
        <v>43979</v>
      </c>
      <c r="D13" s="8" t="s">
        <v>6</v>
      </c>
      <c r="E13" s="8" t="s">
        <v>12</v>
      </c>
      <c r="G13" s="8">
        <v>400</v>
      </c>
      <c r="H13" s="9">
        <v>90.79</v>
      </c>
      <c r="I13" s="10">
        <v>0</v>
      </c>
      <c r="J13" s="21">
        <f>(G13*H13)+-I13</f>
        <v>36316</v>
      </c>
      <c r="L13" s="75">
        <v>43987</v>
      </c>
      <c r="M13" s="75"/>
      <c r="N13" s="76" t="s">
        <v>7</v>
      </c>
      <c r="O13" s="75"/>
      <c r="P13" s="76">
        <v>400</v>
      </c>
      <c r="Q13" s="77">
        <v>91</v>
      </c>
      <c r="R13" s="78">
        <v>0</v>
      </c>
      <c r="S13" s="21">
        <f>(P13*Q13)+-R13</f>
        <v>36400</v>
      </c>
      <c r="U13" s="30">
        <f>S13+-J13</f>
        <v>84</v>
      </c>
      <c r="V13" s="66">
        <f>IF(B13="","0",L13+-B13)</f>
        <v>8</v>
      </c>
      <c r="W13" s="32">
        <f>U13/J13</f>
        <v>2.3130300693909021E-3</v>
      </c>
      <c r="X13" s="33">
        <f>W13*(365/V13)</f>
        <v>0.10553199691595991</v>
      </c>
    </row>
    <row r="14" spans="1:24" ht="18" customHeight="1" x14ac:dyDescent="0.25">
      <c r="A14" s="2">
        <v>2</v>
      </c>
      <c r="U14" s="30"/>
      <c r="V14" s="65"/>
      <c r="W14" s="32"/>
      <c r="X14" s="33"/>
    </row>
    <row r="15" spans="1:24" ht="18" customHeight="1" x14ac:dyDescent="0.25">
      <c r="A15" s="2">
        <v>3</v>
      </c>
      <c r="U15" s="40"/>
      <c r="V15" s="41"/>
      <c r="W15" s="41"/>
      <c r="X15" s="42"/>
    </row>
    <row r="16" spans="1:24" ht="6.75" customHeight="1" x14ac:dyDescent="0.25">
      <c r="U16" s="27"/>
      <c r="V16" s="28"/>
      <c r="W16" s="28"/>
      <c r="X16" s="29"/>
    </row>
    <row r="17" spans="1:24" x14ac:dyDescent="0.25">
      <c r="B17" s="4" t="s">
        <v>4</v>
      </c>
      <c r="C17" s="4"/>
      <c r="F17" s="4"/>
      <c r="L17" s="4"/>
      <c r="M17" s="4"/>
      <c r="O17" s="4"/>
      <c r="U17" s="34">
        <f>SUM(U13:U16)</f>
        <v>84</v>
      </c>
      <c r="V17" s="44"/>
      <c r="W17" s="44"/>
      <c r="X17" s="45"/>
    </row>
    <row r="18" spans="1:24" x14ac:dyDescent="0.25">
      <c r="U18" s="81" t="s">
        <v>21</v>
      </c>
      <c r="V18" s="82"/>
      <c r="W18" s="82"/>
      <c r="X18" s="83"/>
    </row>
    <row r="19" spans="1:24" x14ac:dyDescent="0.25">
      <c r="U19" s="27"/>
      <c r="V19" s="28"/>
      <c r="W19" s="28"/>
      <c r="X19" s="29"/>
    </row>
    <row r="20" spans="1:24" ht="19.5" customHeight="1" x14ac:dyDescent="0.25">
      <c r="A20" s="1" t="s">
        <v>3</v>
      </c>
      <c r="U20" s="27"/>
      <c r="V20" s="28"/>
      <c r="W20" s="28"/>
      <c r="X20" s="29"/>
    </row>
    <row r="21" spans="1:24" ht="3.75" customHeight="1" x14ac:dyDescent="0.25">
      <c r="U21" s="27"/>
      <c r="V21" s="28"/>
      <c r="W21" s="28"/>
      <c r="X21" s="29"/>
    </row>
    <row r="22" spans="1:24" ht="18" customHeight="1" x14ac:dyDescent="0.25">
      <c r="A22" s="2">
        <v>1</v>
      </c>
      <c r="B22" s="7">
        <v>43979</v>
      </c>
      <c r="D22" s="8" t="s">
        <v>13</v>
      </c>
      <c r="E22" s="8" t="s">
        <v>27</v>
      </c>
      <c r="G22" s="8">
        <v>400</v>
      </c>
      <c r="H22" s="9">
        <v>1.1399999999999999</v>
      </c>
      <c r="I22" s="10">
        <v>2.08</v>
      </c>
      <c r="J22" s="21">
        <f>(G22*H22)+-I22</f>
        <v>453.91999999999996</v>
      </c>
      <c r="L22" s="7">
        <v>43980</v>
      </c>
      <c r="M22" s="7"/>
      <c r="N22" s="8" t="s">
        <v>28</v>
      </c>
      <c r="O22" s="7"/>
      <c r="P22" s="8">
        <v>400</v>
      </c>
      <c r="Q22" s="9">
        <v>0.57999999999999996</v>
      </c>
      <c r="R22" s="10">
        <v>2.0699999999999998</v>
      </c>
      <c r="S22" s="21">
        <f>(P22*Q22)+R22</f>
        <v>234.06999999999996</v>
      </c>
      <c r="U22" s="30">
        <f>J22+-S22</f>
        <v>219.85</v>
      </c>
      <c r="V22" s="67">
        <f>L22+-B22</f>
        <v>1</v>
      </c>
      <c r="W22" s="32">
        <f>U22/J13</f>
        <v>6.0538054851855929E-3</v>
      </c>
      <c r="X22" s="33">
        <f>W22*(365/V22)</f>
        <v>2.2096390020927412</v>
      </c>
    </row>
    <row r="23" spans="1:24" ht="18" customHeight="1" x14ac:dyDescent="0.25">
      <c r="A23" s="2">
        <v>2</v>
      </c>
      <c r="B23" s="7">
        <v>43980</v>
      </c>
      <c r="D23" s="8" t="s">
        <v>13</v>
      </c>
      <c r="E23" s="8" t="s">
        <v>29</v>
      </c>
      <c r="G23" s="8">
        <v>400</v>
      </c>
      <c r="H23" s="9">
        <v>1.1100000000000001</v>
      </c>
      <c r="I23" s="10">
        <v>2.08</v>
      </c>
      <c r="J23" s="21">
        <f>(G23*H23)+-I23</f>
        <v>441.92000000000007</v>
      </c>
      <c r="L23" s="7">
        <v>43987</v>
      </c>
      <c r="M23" s="7"/>
      <c r="N23" s="8" t="s">
        <v>28</v>
      </c>
      <c r="O23" s="7"/>
      <c r="P23" s="8">
        <v>400</v>
      </c>
      <c r="Q23" s="9">
        <v>0</v>
      </c>
      <c r="R23" s="10">
        <v>0</v>
      </c>
      <c r="S23" s="21">
        <f>(P23*Q23)+R23</f>
        <v>0</v>
      </c>
      <c r="U23" s="30">
        <f>J23+-S23</f>
        <v>441.92000000000007</v>
      </c>
      <c r="V23" s="67">
        <f>L23+-B23</f>
        <v>7</v>
      </c>
      <c r="W23" s="32">
        <f>U23/J13</f>
        <v>1.2168741050776519E-2</v>
      </c>
      <c r="X23" s="33">
        <f>W23*(365/V23)</f>
        <v>0.63451292621906141</v>
      </c>
    </row>
    <row r="24" spans="1:24" ht="18" customHeight="1" x14ac:dyDescent="0.25">
      <c r="A24" s="2">
        <v>3</v>
      </c>
      <c r="U24" s="27"/>
      <c r="V24" s="28"/>
      <c r="W24" s="28"/>
      <c r="X24" s="29"/>
    </row>
    <row r="25" spans="1:24" ht="18" customHeight="1" x14ac:dyDescent="0.25">
      <c r="A25" s="2">
        <v>4</v>
      </c>
      <c r="U25" s="27"/>
      <c r="V25" s="28"/>
      <c r="W25" s="28"/>
      <c r="X25" s="29"/>
    </row>
    <row r="26" spans="1:24" ht="18" customHeight="1" x14ac:dyDescent="0.25">
      <c r="A26" s="2">
        <v>5</v>
      </c>
      <c r="U26" s="27"/>
      <c r="V26" s="28"/>
      <c r="W26" s="28"/>
      <c r="X26" s="29"/>
    </row>
    <row r="27" spans="1:24" ht="6.75" customHeight="1" x14ac:dyDescent="0.25">
      <c r="U27" s="27"/>
      <c r="V27" s="28"/>
      <c r="W27" s="28"/>
      <c r="X27" s="29"/>
    </row>
    <row r="28" spans="1:24" x14ac:dyDescent="0.25">
      <c r="B28" s="4"/>
      <c r="C28" s="4"/>
      <c r="F28" s="4"/>
      <c r="L28" s="4"/>
      <c r="M28" s="4"/>
      <c r="O28" s="4"/>
      <c r="U28" s="34">
        <f>SUM(U22:U27)</f>
        <v>661.7700000000001</v>
      </c>
      <c r="V28" s="44"/>
      <c r="W28" s="44"/>
      <c r="X28" s="45"/>
    </row>
    <row r="29" spans="1:24" x14ac:dyDescent="0.25">
      <c r="U29" s="81" t="s">
        <v>20</v>
      </c>
      <c r="V29" s="82"/>
      <c r="W29" s="82"/>
      <c r="X29" s="83"/>
    </row>
    <row r="30" spans="1:24" x14ac:dyDescent="0.25">
      <c r="U30" s="27"/>
      <c r="V30" s="28"/>
      <c r="W30" s="28"/>
      <c r="X30" s="29"/>
    </row>
    <row r="31" spans="1:24" ht="19.5" customHeight="1" x14ac:dyDescent="0.25">
      <c r="A31" s="1" t="s">
        <v>5</v>
      </c>
      <c r="U31" s="27"/>
      <c r="V31" s="28"/>
      <c r="W31" s="28"/>
      <c r="X31" s="29"/>
    </row>
    <row r="32" spans="1:24" ht="3.75" customHeight="1" x14ac:dyDescent="0.25">
      <c r="U32" s="27"/>
      <c r="V32" s="28"/>
      <c r="W32" s="28"/>
      <c r="X32" s="29"/>
    </row>
    <row r="33" spans="1:24" ht="18" customHeight="1" x14ac:dyDescent="0.25">
      <c r="A33" s="2">
        <v>1</v>
      </c>
      <c r="B33" s="11"/>
      <c r="D33" s="12" t="s">
        <v>16</v>
      </c>
      <c r="E33" s="19">
        <v>44026</v>
      </c>
      <c r="G33" s="20">
        <f>G13</f>
        <v>400</v>
      </c>
      <c r="H33" s="12">
        <v>0</v>
      </c>
      <c r="I33" s="12">
        <v>0</v>
      </c>
      <c r="J33" s="21">
        <f>(G33*H33)+-I33</f>
        <v>0</v>
      </c>
      <c r="U33" s="43">
        <f>J33+-S33</f>
        <v>0</v>
      </c>
      <c r="V33" s="64" t="str">
        <f>IF(B33="","0",L13+-B13)</f>
        <v>0</v>
      </c>
      <c r="W33" s="37">
        <f>U33/J13</f>
        <v>0</v>
      </c>
      <c r="X33" s="38" t="e">
        <f>W33*(365/V33)</f>
        <v>#DIV/0!</v>
      </c>
    </row>
    <row r="34" spans="1:24" ht="18" customHeight="1" x14ac:dyDescent="0.25">
      <c r="A34" s="2">
        <v>2</v>
      </c>
      <c r="U34" s="81" t="s">
        <v>19</v>
      </c>
      <c r="V34" s="82"/>
      <c r="W34" s="82"/>
      <c r="X34" s="83"/>
    </row>
    <row r="35" spans="1:24" ht="18" customHeight="1" x14ac:dyDescent="0.25">
      <c r="A35" s="2">
        <v>3</v>
      </c>
      <c r="U35" s="27"/>
      <c r="V35" s="28"/>
      <c r="W35" s="28"/>
      <c r="X35" s="29"/>
    </row>
    <row r="36" spans="1:24" ht="18" customHeight="1" x14ac:dyDescent="0.25">
      <c r="A36" s="2">
        <v>4</v>
      </c>
      <c r="U36" s="27"/>
      <c r="V36" s="28"/>
      <c r="W36" s="28"/>
      <c r="X36" s="29"/>
    </row>
    <row r="37" spans="1:24" ht="6.75" customHeight="1" x14ac:dyDescent="0.25">
      <c r="U37" s="27"/>
      <c r="V37" s="28"/>
      <c r="W37" s="28"/>
      <c r="X37" s="29"/>
    </row>
    <row r="38" spans="1:24" x14ac:dyDescent="0.25">
      <c r="B38" s="4"/>
      <c r="C38" s="4"/>
      <c r="F38" s="4"/>
      <c r="L38" s="4"/>
      <c r="M38" s="4"/>
      <c r="O38" s="4"/>
      <c r="U38" s="34">
        <f>SUM(U33:U37)</f>
        <v>0</v>
      </c>
      <c r="V38" s="28"/>
      <c r="W38" s="28"/>
      <c r="X38" s="29"/>
    </row>
    <row r="39" spans="1:24" x14ac:dyDescent="0.25">
      <c r="A39" s="46" t="s">
        <v>22</v>
      </c>
      <c r="B39" s="47"/>
      <c r="C39" s="47"/>
      <c r="D39" s="48"/>
      <c r="E39" s="48"/>
      <c r="F39" s="47"/>
      <c r="G39" s="48"/>
      <c r="H39" s="48"/>
      <c r="I39" s="48"/>
      <c r="J39" s="49"/>
      <c r="U39" s="27"/>
      <c r="V39" s="28"/>
      <c r="W39" s="28"/>
      <c r="X39" s="29"/>
    </row>
    <row r="40" spans="1:24" x14ac:dyDescent="0.25">
      <c r="A40" s="27" t="s">
        <v>34</v>
      </c>
      <c r="B40" s="50"/>
      <c r="C40" s="50"/>
      <c r="D40" s="51"/>
      <c r="E40" s="51"/>
      <c r="F40" s="50"/>
      <c r="G40" s="51"/>
      <c r="H40" s="51"/>
      <c r="I40" s="51"/>
      <c r="J40" s="52"/>
      <c r="U40" s="27"/>
      <c r="V40" s="28"/>
      <c r="W40" s="28"/>
      <c r="X40" s="29"/>
    </row>
    <row r="41" spans="1:24" s="22" customFormat="1" ht="15.75" x14ac:dyDescent="0.25">
      <c r="A41" s="79" t="s">
        <v>35</v>
      </c>
      <c r="B41" s="54"/>
      <c r="C41" s="54"/>
      <c r="D41" s="55"/>
      <c r="E41" s="55"/>
      <c r="F41" s="54"/>
      <c r="G41" s="55"/>
      <c r="H41" s="55"/>
      <c r="I41" s="55"/>
      <c r="J41" s="56"/>
      <c r="L41" s="5"/>
      <c r="M41" s="5"/>
      <c r="N41" s="15"/>
      <c r="O41" s="5"/>
      <c r="P41" s="15"/>
      <c r="Q41" s="15"/>
      <c r="R41" s="2"/>
      <c r="S41" s="2"/>
      <c r="U41" s="35">
        <f>U17+U28+U38</f>
        <v>745.7700000000001</v>
      </c>
      <c r="V41" s="36">
        <f>V13</f>
        <v>8</v>
      </c>
      <c r="W41" s="37">
        <f>U41/J13</f>
        <v>2.0535576605353014E-2</v>
      </c>
      <c r="X41" s="38">
        <f>W41*(365/V41)</f>
        <v>0.93693568261923121</v>
      </c>
    </row>
    <row r="42" spans="1:24" s="22" customFormat="1" ht="15.75" x14ac:dyDescent="0.25">
      <c r="A42" s="53"/>
      <c r="B42" s="54"/>
      <c r="C42" s="54"/>
      <c r="D42" s="55"/>
      <c r="E42" s="55"/>
      <c r="F42" s="54"/>
      <c r="G42" s="55"/>
      <c r="H42" s="55"/>
      <c r="I42" s="55"/>
      <c r="J42" s="56"/>
      <c r="L42" s="5"/>
      <c r="M42" s="5"/>
      <c r="N42" s="15"/>
      <c r="O42" s="5"/>
      <c r="P42" s="15"/>
      <c r="Q42" s="15"/>
      <c r="R42" s="2"/>
      <c r="S42" s="2"/>
      <c r="U42" s="35"/>
      <c r="V42" s="36"/>
      <c r="W42" s="37"/>
      <c r="X42" s="38"/>
    </row>
    <row r="43" spans="1:24" ht="18.75" customHeight="1" x14ac:dyDescent="0.25">
      <c r="A43" s="39"/>
      <c r="B43" s="57"/>
      <c r="C43" s="57"/>
      <c r="D43" s="58"/>
      <c r="E43" s="58"/>
      <c r="F43" s="57"/>
      <c r="G43" s="58"/>
      <c r="H43" s="58"/>
      <c r="I43" s="58"/>
      <c r="J43" s="59"/>
      <c r="U43" s="84" t="s">
        <v>17</v>
      </c>
      <c r="V43" s="85"/>
      <c r="W43" s="85"/>
      <c r="X43" s="86"/>
    </row>
  </sheetData>
  <mergeCells count="4">
    <mergeCell ref="U18:X18"/>
    <mergeCell ref="U29:X29"/>
    <mergeCell ref="U34:X34"/>
    <mergeCell ref="U43:X43"/>
  </mergeCells>
  <pageMargins left="0.7" right="0.7" top="0.75" bottom="0.75" header="0.3" footer="0.3"/>
  <pageSetup scale="4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99EBE-5BAD-4BE7-85D2-33E420749721}">
  <sheetPr>
    <pageSetUpPr fitToPage="1"/>
  </sheetPr>
  <dimension ref="A1:X43"/>
  <sheetViews>
    <sheetView topLeftCell="A7" zoomScale="85" zoomScaleNormal="85" workbookViewId="0">
      <selection activeCell="W41" sqref="W41"/>
    </sheetView>
  </sheetViews>
  <sheetFormatPr defaultRowHeight="15" x14ac:dyDescent="0.25"/>
  <cols>
    <col min="1" max="1" width="16.140625" customWidth="1"/>
    <col min="2" max="2" width="17.7109375" style="3" customWidth="1"/>
    <col min="3" max="3" width="1.85546875" style="3" customWidth="1"/>
    <col min="4" max="4" width="12.85546875" style="2" customWidth="1"/>
    <col min="5" max="5" width="20.140625" style="2" customWidth="1"/>
    <col min="6" max="6" width="1.85546875" style="3" customWidth="1"/>
    <col min="7" max="7" width="12.7109375" style="2" customWidth="1"/>
    <col min="8" max="9" width="13.28515625" style="2" customWidth="1"/>
    <col min="10" max="10" width="13.7109375" style="2" customWidth="1"/>
    <col min="11" max="11" width="5.42578125" customWidth="1"/>
    <col min="12" max="12" width="17.7109375" style="3" customWidth="1"/>
    <col min="13" max="13" width="1.85546875" style="3" customWidth="1"/>
    <col min="14" max="14" width="12.85546875" style="2" customWidth="1"/>
    <col min="15" max="15" width="1.85546875" style="3" customWidth="1"/>
    <col min="16" max="16" width="12.7109375" style="2" customWidth="1"/>
    <col min="17" max="18" width="13.28515625" style="2" customWidth="1"/>
    <col min="19" max="19" width="13.7109375" style="2" customWidth="1"/>
    <col min="20" max="20" width="5.42578125" customWidth="1"/>
    <col min="21" max="21" width="17" customWidth="1"/>
    <col min="22" max="24" width="12.7109375" customWidth="1"/>
  </cols>
  <sheetData>
    <row r="1" spans="1:24" ht="11.25" customHeight="1" x14ac:dyDescent="0.25"/>
    <row r="2" spans="1:24" ht="18.95" customHeight="1" x14ac:dyDescent="0.3">
      <c r="A2" s="23" t="s">
        <v>0</v>
      </c>
      <c r="D2" s="24" t="s">
        <v>18</v>
      </c>
      <c r="E2" s="24" t="s">
        <v>1</v>
      </c>
    </row>
    <row r="3" spans="1:24" ht="18.95" customHeight="1" x14ac:dyDescent="0.25"/>
    <row r="4" spans="1:24" s="22" customFormat="1" ht="18.95" customHeight="1" x14ac:dyDescent="0.25">
      <c r="A4" s="25" t="s">
        <v>24</v>
      </c>
      <c r="B4" s="6"/>
      <c r="C4" s="6"/>
      <c r="D4" s="16"/>
      <c r="E4" s="26">
        <v>43986</v>
      </c>
      <c r="F4" s="5"/>
      <c r="G4" s="15"/>
      <c r="H4" s="15"/>
      <c r="I4" s="15"/>
      <c r="J4" s="15"/>
      <c r="L4" s="5"/>
      <c r="M4" s="5"/>
      <c r="N4" s="15"/>
      <c r="O4" s="5"/>
      <c r="P4" s="15"/>
      <c r="Q4" s="15"/>
      <c r="R4" s="15"/>
      <c r="S4" s="15"/>
    </row>
    <row r="5" spans="1:24" s="22" customFormat="1" ht="18.95" customHeight="1" x14ac:dyDescent="0.25">
      <c r="A5" s="25" t="s">
        <v>23</v>
      </c>
      <c r="B5" s="6"/>
      <c r="C5" s="6"/>
      <c r="D5" s="16"/>
      <c r="E5" s="26">
        <v>44029</v>
      </c>
      <c r="F5" s="5"/>
      <c r="G5" s="15"/>
      <c r="H5" s="15"/>
      <c r="I5" s="15"/>
      <c r="J5" s="15"/>
      <c r="L5" s="5"/>
      <c r="M5" s="5"/>
      <c r="N5" s="15"/>
      <c r="O5" s="5"/>
      <c r="P5" s="15"/>
      <c r="Q5" s="15"/>
      <c r="R5" s="15"/>
      <c r="S5" s="15"/>
      <c r="U5" s="60"/>
      <c r="V5" s="60"/>
      <c r="W5" s="60"/>
      <c r="X5" s="60"/>
    </row>
    <row r="6" spans="1:24" x14ac:dyDescent="0.25">
      <c r="U6" s="28"/>
      <c r="V6" s="28"/>
      <c r="W6" s="28"/>
      <c r="X6" s="28"/>
    </row>
    <row r="7" spans="1:24" s="17" customFormat="1" ht="30.75" customHeight="1" x14ac:dyDescent="0.25">
      <c r="B7" s="18"/>
      <c r="C7" s="18"/>
      <c r="F7" s="18"/>
      <c r="L7" s="18"/>
      <c r="M7" s="18"/>
      <c r="O7" s="18"/>
      <c r="U7" s="61" t="s">
        <v>8</v>
      </c>
      <c r="V7" s="62" t="s">
        <v>9</v>
      </c>
      <c r="W7" s="62" t="s">
        <v>10</v>
      </c>
      <c r="X7" s="63" t="s">
        <v>11</v>
      </c>
    </row>
    <row r="8" spans="1:24" ht="15.75" x14ac:dyDescent="0.25">
      <c r="B8" s="6"/>
      <c r="C8" s="6"/>
      <c r="D8" s="6"/>
      <c r="E8" s="6"/>
      <c r="F8" s="6"/>
      <c r="L8" s="6"/>
      <c r="M8" s="6"/>
      <c r="N8" s="6"/>
      <c r="O8" s="6"/>
      <c r="U8" s="27"/>
      <c r="V8" s="28"/>
      <c r="W8" s="28"/>
      <c r="X8" s="29"/>
    </row>
    <row r="9" spans="1:24" x14ac:dyDescent="0.25">
      <c r="U9" s="27"/>
      <c r="V9" s="28"/>
      <c r="W9" s="28"/>
      <c r="X9" s="29"/>
    </row>
    <row r="10" spans="1:24" x14ac:dyDescent="0.25">
      <c r="U10" s="27"/>
      <c r="V10" s="28"/>
      <c r="W10" s="28"/>
      <c r="X10" s="29"/>
    </row>
    <row r="11" spans="1:24" ht="19.5" customHeight="1" x14ac:dyDescent="0.25">
      <c r="A11" s="1" t="s">
        <v>2</v>
      </c>
      <c r="U11" s="27"/>
      <c r="V11" s="28"/>
      <c r="W11" s="28"/>
      <c r="X11" s="29"/>
    </row>
    <row r="12" spans="1:24" ht="3.75" customHeight="1" x14ac:dyDescent="0.25">
      <c r="U12" s="27"/>
      <c r="V12" s="28"/>
      <c r="W12" s="28"/>
      <c r="X12" s="29"/>
    </row>
    <row r="13" spans="1:24" ht="18" customHeight="1" x14ac:dyDescent="0.25">
      <c r="A13" s="2">
        <v>1</v>
      </c>
      <c r="B13" s="7">
        <v>43983</v>
      </c>
      <c r="D13" s="8" t="s">
        <v>6</v>
      </c>
      <c r="E13" s="8" t="s">
        <v>12</v>
      </c>
      <c r="G13" s="8">
        <v>100</v>
      </c>
      <c r="H13" s="9">
        <v>529.90980000000002</v>
      </c>
      <c r="I13" s="10">
        <v>0</v>
      </c>
      <c r="J13" s="21">
        <f>(G13*H13)+-I13</f>
        <v>52990.98</v>
      </c>
      <c r="L13" s="11">
        <v>44002</v>
      </c>
      <c r="N13" s="12" t="s">
        <v>7</v>
      </c>
      <c r="P13" s="12">
        <v>100</v>
      </c>
      <c r="Q13" s="13">
        <v>540</v>
      </c>
      <c r="R13" s="14">
        <v>0</v>
      </c>
      <c r="S13" s="21">
        <f>(P13*Q13)+-R13</f>
        <v>54000</v>
      </c>
      <c r="U13" s="30">
        <f>S13+-J13</f>
        <v>1009.0199999999968</v>
      </c>
      <c r="V13" s="31">
        <f>L13+-B13</f>
        <v>19</v>
      </c>
      <c r="W13" s="32">
        <f>U13/J13</f>
        <v>1.9041353830406546E-2</v>
      </c>
      <c r="X13" s="33">
        <f>W13*(365/V13)</f>
        <v>0.36579442884728364</v>
      </c>
    </row>
    <row r="14" spans="1:24" ht="18" customHeight="1" x14ac:dyDescent="0.25">
      <c r="A14" s="2">
        <v>2</v>
      </c>
      <c r="U14" s="27"/>
      <c r="V14" s="28"/>
      <c r="W14" s="28"/>
      <c r="X14" s="29"/>
    </row>
    <row r="15" spans="1:24" ht="18" customHeight="1" x14ac:dyDescent="0.25">
      <c r="A15" s="2">
        <v>3</v>
      </c>
      <c r="U15" s="27"/>
      <c r="V15" s="28"/>
      <c r="W15" s="28"/>
      <c r="X15" s="29"/>
    </row>
    <row r="16" spans="1:24" ht="6.75" customHeight="1" x14ac:dyDescent="0.25">
      <c r="U16" s="27"/>
      <c r="V16" s="28"/>
      <c r="W16" s="28"/>
      <c r="X16" s="29"/>
    </row>
    <row r="17" spans="1:24" x14ac:dyDescent="0.25">
      <c r="B17" s="4" t="s">
        <v>4</v>
      </c>
      <c r="C17" s="4"/>
      <c r="F17" s="4"/>
      <c r="L17" s="4"/>
      <c r="M17" s="4"/>
      <c r="O17" s="4"/>
      <c r="U17" s="34">
        <f>SUM(U13:U16)</f>
        <v>1009.0199999999968</v>
      </c>
      <c r="V17" s="44"/>
      <c r="W17" s="44"/>
      <c r="X17" s="45"/>
    </row>
    <row r="18" spans="1:24" x14ac:dyDescent="0.25">
      <c r="U18" s="81" t="s">
        <v>21</v>
      </c>
      <c r="V18" s="82"/>
      <c r="W18" s="82"/>
      <c r="X18" s="83"/>
    </row>
    <row r="19" spans="1:24" x14ac:dyDescent="0.25">
      <c r="U19" s="27"/>
      <c r="V19" s="28"/>
      <c r="W19" s="28"/>
      <c r="X19" s="29"/>
    </row>
    <row r="20" spans="1:24" ht="19.5" customHeight="1" x14ac:dyDescent="0.25">
      <c r="A20" s="1" t="s">
        <v>3</v>
      </c>
      <c r="U20" s="27"/>
      <c r="V20" s="28"/>
      <c r="W20" s="28"/>
      <c r="X20" s="29"/>
    </row>
    <row r="21" spans="1:24" ht="3.75" customHeight="1" x14ac:dyDescent="0.25">
      <c r="U21" s="27"/>
      <c r="V21" s="28"/>
      <c r="W21" s="28"/>
      <c r="X21" s="29"/>
    </row>
    <row r="22" spans="1:24" ht="18" customHeight="1" x14ac:dyDescent="0.25">
      <c r="A22" s="2">
        <v>1</v>
      </c>
      <c r="B22" s="7">
        <v>43983</v>
      </c>
      <c r="D22" s="8" t="s">
        <v>13</v>
      </c>
      <c r="E22" s="8" t="s">
        <v>14</v>
      </c>
      <c r="G22" s="8">
        <v>100</v>
      </c>
      <c r="H22" s="9">
        <v>11.76</v>
      </c>
      <c r="I22" s="10">
        <v>0.55000000000000004</v>
      </c>
      <c r="J22" s="21">
        <f>(G22*H22)+-I22</f>
        <v>1175.45</v>
      </c>
      <c r="L22" s="7">
        <v>43993</v>
      </c>
      <c r="M22" s="7"/>
      <c r="N22" s="8" t="s">
        <v>43</v>
      </c>
      <c r="O22" s="7"/>
      <c r="P22" s="8">
        <v>100</v>
      </c>
      <c r="Q22" s="9">
        <v>10</v>
      </c>
      <c r="R22" s="10">
        <v>0.52</v>
      </c>
      <c r="S22" s="21">
        <f>(P22*Q22)+-R22</f>
        <v>999.48</v>
      </c>
      <c r="U22" s="30">
        <f>J22+-S22</f>
        <v>175.97000000000003</v>
      </c>
      <c r="V22" s="31">
        <f>L22+-B22</f>
        <v>10</v>
      </c>
      <c r="W22" s="32">
        <f>U22/J13</f>
        <v>3.3207538339543826E-3</v>
      </c>
      <c r="X22" s="33">
        <f>W22*(365/V22)</f>
        <v>0.12120751493933496</v>
      </c>
    </row>
    <row r="23" spans="1:24" ht="18" customHeight="1" x14ac:dyDescent="0.25">
      <c r="A23" s="2">
        <v>2</v>
      </c>
      <c r="B23" s="7">
        <v>43994</v>
      </c>
      <c r="D23" s="8" t="s">
        <v>13</v>
      </c>
      <c r="E23" s="8" t="s">
        <v>44</v>
      </c>
      <c r="G23" s="8">
        <v>100</v>
      </c>
      <c r="H23" s="9">
        <v>9.8246000000000002</v>
      </c>
      <c r="I23" s="10">
        <v>0.55000000000000004</v>
      </c>
      <c r="J23" s="21">
        <f>(G23*H23)+-I23</f>
        <v>981.91000000000008</v>
      </c>
      <c r="L23" s="7">
        <v>44001</v>
      </c>
      <c r="M23" s="7"/>
      <c r="N23" s="8" t="s">
        <v>43</v>
      </c>
      <c r="O23" s="7"/>
      <c r="P23" s="8">
        <v>100</v>
      </c>
      <c r="Q23" s="9">
        <v>0</v>
      </c>
      <c r="R23" s="10">
        <v>0</v>
      </c>
      <c r="S23" s="21">
        <f>(P23*Q23)+-R23</f>
        <v>0</v>
      </c>
      <c r="U23" s="30">
        <f>J23+-S23</f>
        <v>981.91000000000008</v>
      </c>
      <c r="V23" s="31">
        <f>L23+-B23</f>
        <v>7</v>
      </c>
      <c r="W23" s="32">
        <f>U23/J13</f>
        <v>1.8529757328511382E-2</v>
      </c>
      <c r="X23" s="33">
        <f>W23*(365/V23)</f>
        <v>0.96619448927237928</v>
      </c>
    </row>
    <row r="24" spans="1:24" ht="18" customHeight="1" x14ac:dyDescent="0.25">
      <c r="A24" s="2">
        <v>3</v>
      </c>
      <c r="U24" s="27"/>
      <c r="V24" s="28"/>
      <c r="W24" s="28"/>
      <c r="X24" s="29"/>
    </row>
    <row r="25" spans="1:24" ht="18" customHeight="1" x14ac:dyDescent="0.25">
      <c r="A25" s="2">
        <v>4</v>
      </c>
      <c r="U25" s="27"/>
      <c r="V25" s="28"/>
      <c r="W25" s="28"/>
      <c r="X25" s="29"/>
    </row>
    <row r="26" spans="1:24" ht="18" customHeight="1" x14ac:dyDescent="0.25">
      <c r="A26" s="2">
        <v>5</v>
      </c>
      <c r="U26" s="27"/>
      <c r="V26" s="28"/>
      <c r="W26" s="28"/>
      <c r="X26" s="29"/>
    </row>
    <row r="27" spans="1:24" ht="6.75" customHeight="1" x14ac:dyDescent="0.25">
      <c r="U27" s="27"/>
      <c r="V27" s="28"/>
      <c r="W27" s="28"/>
      <c r="X27" s="29"/>
    </row>
    <row r="28" spans="1:24" x14ac:dyDescent="0.25">
      <c r="B28" s="4"/>
      <c r="C28" s="4"/>
      <c r="F28" s="4"/>
      <c r="L28" s="4"/>
      <c r="M28" s="4"/>
      <c r="O28" s="4"/>
      <c r="U28" s="34">
        <f>SUM(U22:U27)</f>
        <v>1157.8800000000001</v>
      </c>
      <c r="V28" s="44"/>
      <c r="W28" s="44"/>
      <c r="X28" s="45"/>
    </row>
    <row r="29" spans="1:24" x14ac:dyDescent="0.25">
      <c r="U29" s="81" t="s">
        <v>20</v>
      </c>
      <c r="V29" s="82"/>
      <c r="W29" s="82"/>
      <c r="X29" s="83"/>
    </row>
    <row r="30" spans="1:24" x14ac:dyDescent="0.25">
      <c r="U30" s="27"/>
      <c r="V30" s="28"/>
      <c r="W30" s="28"/>
      <c r="X30" s="29"/>
    </row>
    <row r="31" spans="1:24" ht="19.5" customHeight="1" x14ac:dyDescent="0.25">
      <c r="A31" s="1" t="s">
        <v>5</v>
      </c>
      <c r="U31" s="27"/>
      <c r="V31" s="28"/>
      <c r="W31" s="28"/>
      <c r="X31" s="29"/>
    </row>
    <row r="32" spans="1:24" ht="3.75" customHeight="1" x14ac:dyDescent="0.25">
      <c r="U32" s="27"/>
      <c r="V32" s="28"/>
      <c r="W32" s="28"/>
      <c r="X32" s="29"/>
    </row>
    <row r="33" spans="1:24" ht="18" customHeight="1" x14ac:dyDescent="0.25">
      <c r="A33" s="2">
        <v>1</v>
      </c>
      <c r="B33" s="7">
        <v>43986</v>
      </c>
      <c r="D33" s="8" t="s">
        <v>16</v>
      </c>
      <c r="E33" s="70">
        <v>44005</v>
      </c>
      <c r="G33" s="8">
        <f>G13</f>
        <v>100</v>
      </c>
      <c r="H33" s="8">
        <v>3.63</v>
      </c>
      <c r="I33" s="8">
        <v>0</v>
      </c>
      <c r="J33" s="21">
        <f>(G33*H33)+-I33</f>
        <v>363</v>
      </c>
      <c r="U33" s="43">
        <f>J33+-S33</f>
        <v>363</v>
      </c>
      <c r="V33" s="36">
        <f>L13+-B13</f>
        <v>19</v>
      </c>
      <c r="W33" s="37">
        <f>U33/J13</f>
        <v>6.8502224340821777E-3</v>
      </c>
      <c r="X33" s="38">
        <f>W33*(365/V33)</f>
        <v>0.13159637833894708</v>
      </c>
    </row>
    <row r="34" spans="1:24" ht="18" customHeight="1" x14ac:dyDescent="0.25">
      <c r="A34" s="2">
        <v>2</v>
      </c>
      <c r="U34" s="81" t="s">
        <v>19</v>
      </c>
      <c r="V34" s="82"/>
      <c r="W34" s="82"/>
      <c r="X34" s="83"/>
    </row>
    <row r="35" spans="1:24" ht="18" customHeight="1" x14ac:dyDescent="0.25">
      <c r="A35" s="2">
        <v>3</v>
      </c>
      <c r="U35" s="27"/>
      <c r="V35" s="28"/>
      <c r="W35" s="28"/>
      <c r="X35" s="29"/>
    </row>
    <row r="36" spans="1:24" ht="18" customHeight="1" x14ac:dyDescent="0.25">
      <c r="A36" s="2">
        <v>4</v>
      </c>
      <c r="U36" s="27"/>
      <c r="V36" s="28"/>
      <c r="W36" s="28"/>
      <c r="X36" s="29"/>
    </row>
    <row r="37" spans="1:24" ht="6.75" customHeight="1" x14ac:dyDescent="0.25">
      <c r="U37" s="27"/>
      <c r="V37" s="28"/>
      <c r="W37" s="28"/>
      <c r="X37" s="29"/>
    </row>
    <row r="38" spans="1:24" x14ac:dyDescent="0.25">
      <c r="B38" s="4"/>
      <c r="C38" s="4"/>
      <c r="F38" s="4"/>
      <c r="L38" s="4"/>
      <c r="M38" s="4"/>
      <c r="O38" s="4"/>
      <c r="U38" s="34">
        <f>SUM(U33:U37)</f>
        <v>363</v>
      </c>
      <c r="V38" s="28"/>
      <c r="W38" s="28"/>
      <c r="X38" s="29"/>
    </row>
    <row r="39" spans="1:24" x14ac:dyDescent="0.25">
      <c r="A39" s="46" t="s">
        <v>22</v>
      </c>
      <c r="B39" s="47"/>
      <c r="C39" s="47"/>
      <c r="D39" s="48"/>
      <c r="E39" s="48"/>
      <c r="F39" s="47"/>
      <c r="G39" s="48"/>
      <c r="H39" s="48"/>
      <c r="I39" s="48"/>
      <c r="J39" s="49"/>
      <c r="U39" s="27"/>
      <c r="V39" s="28"/>
      <c r="W39" s="28"/>
      <c r="X39" s="29"/>
    </row>
    <row r="40" spans="1:24" x14ac:dyDescent="0.25">
      <c r="A40" s="27"/>
      <c r="B40" s="50"/>
      <c r="C40" s="50"/>
      <c r="D40" s="51"/>
      <c r="E40" s="51"/>
      <c r="F40" s="50"/>
      <c r="G40" s="51"/>
      <c r="H40" s="51"/>
      <c r="I40" s="51"/>
      <c r="J40" s="52"/>
      <c r="U40" s="27"/>
      <c r="V40" s="28"/>
      <c r="W40" s="28"/>
      <c r="X40" s="29"/>
    </row>
    <row r="41" spans="1:24" s="22" customFormat="1" ht="15.75" x14ac:dyDescent="0.25">
      <c r="A41" s="53"/>
      <c r="B41" s="54"/>
      <c r="C41" s="54"/>
      <c r="D41" s="55"/>
      <c r="E41" s="55"/>
      <c r="F41" s="54"/>
      <c r="G41" s="55"/>
      <c r="H41" s="55"/>
      <c r="I41" s="55"/>
      <c r="J41" s="56"/>
      <c r="L41" s="5"/>
      <c r="M41" s="5"/>
      <c r="N41" s="15"/>
      <c r="O41" s="5"/>
      <c r="P41" s="15"/>
      <c r="Q41" s="15"/>
      <c r="R41" s="2"/>
      <c r="S41" s="2"/>
      <c r="U41" s="35">
        <f>U17+U28+U38</f>
        <v>2529.8999999999969</v>
      </c>
      <c r="V41" s="36">
        <f>V13</f>
        <v>19</v>
      </c>
      <c r="W41" s="37">
        <f>U41/J13</f>
        <v>4.7742087426954488E-2</v>
      </c>
      <c r="X41" s="38">
        <f>W41*(365/V41)</f>
        <v>0.91715062688623095</v>
      </c>
    </row>
    <row r="42" spans="1:24" s="22" customFormat="1" ht="15.75" x14ac:dyDescent="0.25">
      <c r="A42" s="53"/>
      <c r="B42" s="54"/>
      <c r="C42" s="54"/>
      <c r="D42" s="55"/>
      <c r="E42" s="55"/>
      <c r="F42" s="54"/>
      <c r="G42" s="55"/>
      <c r="H42" s="55"/>
      <c r="I42" s="55"/>
      <c r="J42" s="56"/>
      <c r="L42" s="5"/>
      <c r="M42" s="5"/>
      <c r="N42" s="15"/>
      <c r="O42" s="5"/>
      <c r="P42" s="15"/>
      <c r="Q42" s="15"/>
      <c r="R42" s="2"/>
      <c r="S42" s="2"/>
      <c r="U42" s="35"/>
      <c r="V42" s="36"/>
      <c r="W42" s="37"/>
      <c r="X42" s="38"/>
    </row>
    <row r="43" spans="1:24" ht="18.75" customHeight="1" x14ac:dyDescent="0.25">
      <c r="A43" s="39"/>
      <c r="B43" s="57"/>
      <c r="C43" s="57"/>
      <c r="D43" s="58"/>
      <c r="E43" s="58"/>
      <c r="F43" s="57"/>
      <c r="G43" s="58"/>
      <c r="H43" s="58"/>
      <c r="I43" s="58"/>
      <c r="J43" s="59"/>
      <c r="U43" s="84" t="s">
        <v>17</v>
      </c>
      <c r="V43" s="85"/>
      <c r="W43" s="85"/>
      <c r="X43" s="86"/>
    </row>
  </sheetData>
  <mergeCells count="4">
    <mergeCell ref="U43:X43"/>
    <mergeCell ref="U34:X34"/>
    <mergeCell ref="U29:X29"/>
    <mergeCell ref="U18:X18"/>
  </mergeCells>
  <pageMargins left="0.7" right="0.7" top="0.75" bottom="0.75" header="0.3" footer="0.3"/>
  <pageSetup scale="4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1127-A37A-4BE8-83D2-959705E4B7C3}">
  <sheetPr>
    <pageSetUpPr fitToPage="1"/>
  </sheetPr>
  <dimension ref="A1:X43"/>
  <sheetViews>
    <sheetView zoomScale="85" zoomScaleNormal="85" workbookViewId="0">
      <selection activeCell="D24" sqref="D24"/>
    </sheetView>
  </sheetViews>
  <sheetFormatPr defaultRowHeight="15" x14ac:dyDescent="0.25"/>
  <cols>
    <col min="1" max="1" width="16.140625" customWidth="1"/>
    <col min="2" max="2" width="17.7109375" style="3" customWidth="1"/>
    <col min="3" max="3" width="1.85546875" style="3" customWidth="1"/>
    <col min="4" max="4" width="12.85546875" style="2" customWidth="1"/>
    <col min="5" max="5" width="20.140625" style="2" customWidth="1"/>
    <col min="6" max="6" width="1.85546875" style="3" customWidth="1"/>
    <col min="7" max="7" width="12.7109375" style="2" customWidth="1"/>
    <col min="8" max="9" width="13.28515625" style="2" customWidth="1"/>
    <col min="10" max="10" width="13.7109375" style="2" customWidth="1"/>
    <col min="11" max="11" width="5.42578125" customWidth="1"/>
    <col min="12" max="12" width="17.7109375" style="3" customWidth="1"/>
    <col min="13" max="13" width="1.85546875" style="3" customWidth="1"/>
    <col min="14" max="14" width="12.85546875" style="2" customWidth="1"/>
    <col min="15" max="15" width="1.85546875" style="3" customWidth="1"/>
    <col min="16" max="16" width="12.7109375" style="2" customWidth="1"/>
    <col min="17" max="18" width="13.28515625" style="2" customWidth="1"/>
    <col min="19" max="19" width="13.7109375" style="2" customWidth="1"/>
    <col min="20" max="20" width="5.42578125" customWidth="1"/>
    <col min="21" max="21" width="17" customWidth="1"/>
    <col min="22" max="24" width="12.7109375" customWidth="1"/>
  </cols>
  <sheetData>
    <row r="1" spans="1:24" ht="11.25" customHeight="1" x14ac:dyDescent="0.25"/>
    <row r="2" spans="1:24" ht="18.95" customHeight="1" x14ac:dyDescent="0.3">
      <c r="A2" s="23" t="s">
        <v>31</v>
      </c>
      <c r="D2" s="24"/>
      <c r="E2" s="24"/>
    </row>
    <row r="3" spans="1:24" ht="18.95" customHeight="1" x14ac:dyDescent="0.3">
      <c r="D3" s="24" t="s">
        <v>18</v>
      </c>
      <c r="E3" s="24" t="s">
        <v>32</v>
      </c>
    </row>
    <row r="4" spans="1:24" s="22" customFormat="1" ht="18.95" customHeight="1" x14ac:dyDescent="0.25">
      <c r="A4" s="25" t="s">
        <v>24</v>
      </c>
      <c r="B4" s="6"/>
      <c r="C4" s="6"/>
      <c r="D4" s="16"/>
      <c r="E4" s="26" t="s">
        <v>33</v>
      </c>
      <c r="F4" s="5"/>
      <c r="G4" s="15"/>
      <c r="H4" s="15"/>
      <c r="I4" s="15"/>
      <c r="J4" s="15"/>
      <c r="L4" s="5"/>
      <c r="M4" s="5"/>
      <c r="N4" s="15"/>
      <c r="O4" s="5"/>
      <c r="P4" s="15"/>
      <c r="Q4" s="15"/>
      <c r="R4" s="15"/>
      <c r="S4" s="15"/>
    </row>
    <row r="5" spans="1:24" s="22" customFormat="1" ht="18.95" customHeight="1" x14ac:dyDescent="0.25">
      <c r="A5" s="25" t="s">
        <v>23</v>
      </c>
      <c r="B5" s="6"/>
      <c r="C5" s="6"/>
      <c r="D5" s="16"/>
      <c r="E5" s="26" t="s">
        <v>33</v>
      </c>
      <c r="F5" s="5"/>
      <c r="G5" s="15"/>
      <c r="H5" s="15"/>
      <c r="I5" s="15"/>
      <c r="J5" s="15"/>
      <c r="L5" s="68"/>
      <c r="M5" s="5"/>
      <c r="N5" s="15"/>
      <c r="O5" s="5"/>
      <c r="P5" s="15"/>
      <c r="Q5" s="15"/>
      <c r="R5" s="15"/>
      <c r="S5" s="15"/>
      <c r="U5" s="60"/>
      <c r="V5" s="60"/>
      <c r="W5" s="60"/>
      <c r="X5" s="60"/>
    </row>
    <row r="6" spans="1:24" x14ac:dyDescent="0.25">
      <c r="L6" s="69"/>
      <c r="U6" s="28"/>
      <c r="V6" s="28"/>
      <c r="W6" s="28"/>
      <c r="X6" s="28"/>
    </row>
    <row r="7" spans="1:24" s="17" customFormat="1" ht="30.75" customHeight="1" x14ac:dyDescent="0.25">
      <c r="B7" s="18"/>
      <c r="C7" s="18"/>
      <c r="F7" s="18"/>
      <c r="L7" s="18"/>
      <c r="M7" s="18"/>
      <c r="O7" s="18"/>
      <c r="U7" s="61" t="s">
        <v>8</v>
      </c>
      <c r="V7" s="62" t="s">
        <v>9</v>
      </c>
      <c r="W7" s="62" t="s">
        <v>10</v>
      </c>
      <c r="X7" s="63" t="s">
        <v>11</v>
      </c>
    </row>
    <row r="8" spans="1:24" ht="15.75" x14ac:dyDescent="0.25">
      <c r="B8" s="6"/>
      <c r="C8" s="6"/>
      <c r="D8" s="6"/>
      <c r="E8" s="6"/>
      <c r="F8" s="6"/>
      <c r="L8" s="6"/>
      <c r="M8" s="6"/>
      <c r="N8" s="6"/>
      <c r="O8" s="6"/>
      <c r="U8" s="27"/>
      <c r="V8" s="28"/>
      <c r="W8" s="28"/>
      <c r="X8" s="29"/>
    </row>
    <row r="9" spans="1:24" x14ac:dyDescent="0.25">
      <c r="U9" s="27"/>
      <c r="V9" s="28"/>
      <c r="W9" s="28"/>
      <c r="X9" s="29"/>
    </row>
    <row r="10" spans="1:24" x14ac:dyDescent="0.25">
      <c r="U10" s="27"/>
      <c r="V10" s="28"/>
      <c r="W10" s="28"/>
      <c r="X10" s="29"/>
    </row>
    <row r="11" spans="1:24" ht="19.5" customHeight="1" x14ac:dyDescent="0.25">
      <c r="A11" s="1" t="s">
        <v>2</v>
      </c>
      <c r="U11" s="27"/>
      <c r="V11" s="28"/>
      <c r="W11" s="28"/>
      <c r="X11" s="29"/>
    </row>
    <row r="12" spans="1:24" ht="3.75" customHeight="1" x14ac:dyDescent="0.25">
      <c r="U12" s="27"/>
      <c r="V12" s="28"/>
      <c r="W12" s="28"/>
      <c r="X12" s="29"/>
    </row>
    <row r="13" spans="1:24" ht="18" customHeight="1" x14ac:dyDescent="0.25">
      <c r="A13" s="2">
        <v>1</v>
      </c>
      <c r="B13" s="7">
        <v>43984</v>
      </c>
      <c r="D13" s="8" t="s">
        <v>6</v>
      </c>
      <c r="E13" s="8" t="s">
        <v>12</v>
      </c>
      <c r="G13" s="8">
        <v>1000</v>
      </c>
      <c r="H13" s="9">
        <v>10.99</v>
      </c>
      <c r="I13" s="10">
        <v>0</v>
      </c>
      <c r="J13" s="21">
        <f>(G13*H13)+-I13</f>
        <v>10990</v>
      </c>
      <c r="L13" s="11">
        <v>44008</v>
      </c>
      <c r="N13" s="12" t="s">
        <v>7</v>
      </c>
      <c r="P13" s="12">
        <v>1000</v>
      </c>
      <c r="Q13" s="13">
        <v>11</v>
      </c>
      <c r="R13" s="14">
        <v>0</v>
      </c>
      <c r="S13" s="21">
        <f>(P13*Q13)+-R13</f>
        <v>11000</v>
      </c>
      <c r="U13" s="30">
        <f>S13+-J13</f>
        <v>10</v>
      </c>
      <c r="V13" s="66">
        <f>IF(B13="","0",L13+-B13)</f>
        <v>24</v>
      </c>
      <c r="W13" s="32">
        <f>U13/J13</f>
        <v>9.099181073703367E-4</v>
      </c>
      <c r="X13" s="33">
        <f>W13*(365/V13)</f>
        <v>1.383833788292387E-2</v>
      </c>
    </row>
    <row r="14" spans="1:24" ht="18" customHeight="1" x14ac:dyDescent="0.25">
      <c r="A14" s="2">
        <v>2</v>
      </c>
      <c r="B14" s="7">
        <v>43986</v>
      </c>
      <c r="D14" s="8" t="s">
        <v>6</v>
      </c>
      <c r="E14" s="8" t="s">
        <v>12</v>
      </c>
      <c r="G14" s="8">
        <v>2000</v>
      </c>
      <c r="H14" s="9">
        <v>11.159800000000001</v>
      </c>
      <c r="I14" s="10">
        <v>0</v>
      </c>
      <c r="J14" s="21">
        <f>(G14*H14)+-I14</f>
        <v>22319.600000000002</v>
      </c>
      <c r="L14" s="11">
        <v>44008</v>
      </c>
      <c r="N14" s="12" t="s">
        <v>7</v>
      </c>
      <c r="P14" s="12">
        <v>2000</v>
      </c>
      <c r="Q14" s="13">
        <v>11</v>
      </c>
      <c r="R14" s="14">
        <v>0</v>
      </c>
      <c r="S14" s="21">
        <f>(P14*Q14)+-R14</f>
        <v>22000</v>
      </c>
      <c r="U14" s="30">
        <f>S14+-J14</f>
        <v>-319.60000000000218</v>
      </c>
      <c r="V14" s="66">
        <f>IF(B14="","0",L14+-B14)</f>
        <v>22</v>
      </c>
      <c r="W14" s="32">
        <f>U14/J14</f>
        <v>-1.4319253033208577E-2</v>
      </c>
      <c r="X14" s="33">
        <f>W14*(365/V14)</f>
        <v>-0.23756942532368774</v>
      </c>
    </row>
    <row r="15" spans="1:24" ht="18" customHeight="1" x14ac:dyDescent="0.25">
      <c r="A15" s="2">
        <v>3</v>
      </c>
      <c r="U15" s="40"/>
      <c r="V15" s="41"/>
      <c r="W15" s="41"/>
      <c r="X15" s="42"/>
    </row>
    <row r="16" spans="1:24" ht="6.75" customHeight="1" x14ac:dyDescent="0.25">
      <c r="U16" s="27"/>
      <c r="V16" s="28"/>
      <c r="W16" s="28"/>
      <c r="X16" s="29"/>
    </row>
    <row r="17" spans="1:24" x14ac:dyDescent="0.25">
      <c r="B17" s="4" t="s">
        <v>4</v>
      </c>
      <c r="C17" s="4"/>
      <c r="F17" s="4"/>
      <c r="L17" s="4"/>
      <c r="M17" s="4"/>
      <c r="O17" s="4"/>
      <c r="U17" s="34">
        <f>SUM(U13:U16)</f>
        <v>-309.60000000000218</v>
      </c>
      <c r="V17" s="44"/>
      <c r="W17" s="44"/>
      <c r="X17" s="45"/>
    </row>
    <row r="18" spans="1:24" x14ac:dyDescent="0.25">
      <c r="U18" s="81" t="s">
        <v>21</v>
      </c>
      <c r="V18" s="82"/>
      <c r="W18" s="82"/>
      <c r="X18" s="83"/>
    </row>
    <row r="19" spans="1:24" x14ac:dyDescent="0.25">
      <c r="U19" s="27"/>
      <c r="V19" s="28"/>
      <c r="W19" s="28"/>
      <c r="X19" s="29"/>
    </row>
    <row r="20" spans="1:24" ht="19.5" customHeight="1" x14ac:dyDescent="0.25">
      <c r="A20" s="1" t="s">
        <v>3</v>
      </c>
      <c r="U20" s="27"/>
      <c r="V20" s="28"/>
      <c r="W20" s="28"/>
      <c r="X20" s="29"/>
    </row>
    <row r="21" spans="1:24" ht="3.75" customHeight="1" x14ac:dyDescent="0.25">
      <c r="U21" s="27"/>
      <c r="V21" s="28"/>
      <c r="W21" s="28"/>
      <c r="X21" s="29"/>
    </row>
    <row r="22" spans="1:24" ht="18" customHeight="1" x14ac:dyDescent="0.25">
      <c r="A22" s="2">
        <v>1</v>
      </c>
      <c r="B22" s="7">
        <v>43984</v>
      </c>
      <c r="D22" s="8" t="s">
        <v>13</v>
      </c>
      <c r="E22" s="8" t="s">
        <v>30</v>
      </c>
      <c r="G22" s="8">
        <v>1000</v>
      </c>
      <c r="H22" s="9">
        <v>0.67</v>
      </c>
      <c r="I22" s="10">
        <v>5.2</v>
      </c>
      <c r="J22" s="21">
        <f>(G22*H22)+-I22</f>
        <v>664.8</v>
      </c>
      <c r="L22" s="7">
        <v>44008</v>
      </c>
      <c r="M22" s="7"/>
      <c r="N22" s="8"/>
      <c r="O22" s="7"/>
      <c r="P22" s="8"/>
      <c r="Q22" s="9"/>
      <c r="R22" s="10"/>
      <c r="S22" s="21">
        <f>(P22*Q22)+R22</f>
        <v>0</v>
      </c>
      <c r="U22" s="30">
        <f>J22+-S22</f>
        <v>664.8</v>
      </c>
      <c r="V22" s="67">
        <f>L22+-B22</f>
        <v>24</v>
      </c>
      <c r="W22" s="32">
        <f>U22/J13</f>
        <v>6.0491355777979976E-2</v>
      </c>
      <c r="X22" s="33">
        <f>W22*(365/V22)</f>
        <v>0.91997270245677887</v>
      </c>
    </row>
    <row r="23" spans="1:24" ht="18" customHeight="1" x14ac:dyDescent="0.25">
      <c r="A23" s="2">
        <v>2</v>
      </c>
      <c r="B23" s="7">
        <v>43986</v>
      </c>
      <c r="D23" s="8" t="s">
        <v>13</v>
      </c>
      <c r="E23" s="8" t="s">
        <v>30</v>
      </c>
      <c r="G23" s="8">
        <v>2000</v>
      </c>
      <c r="H23" s="9">
        <v>0.71</v>
      </c>
      <c r="I23" s="10">
        <v>10.41</v>
      </c>
      <c r="J23" s="21">
        <f>(G23*H23)+-I23</f>
        <v>1409.59</v>
      </c>
      <c r="L23" s="7">
        <v>44008</v>
      </c>
      <c r="M23" s="7"/>
      <c r="N23" s="8"/>
      <c r="O23" s="7"/>
      <c r="P23" s="8"/>
      <c r="Q23" s="9"/>
      <c r="R23" s="10"/>
      <c r="S23" s="21">
        <f>(P23*Q23)+R23</f>
        <v>0</v>
      </c>
      <c r="U23" s="30">
        <f>J23+-S23</f>
        <v>1409.59</v>
      </c>
      <c r="V23" s="67">
        <f>L23+-B23</f>
        <v>22</v>
      </c>
      <c r="W23" s="32">
        <f>U23/J14</f>
        <v>6.3154805641678163E-2</v>
      </c>
      <c r="X23" s="33">
        <f>W23*(365/V23)</f>
        <v>1.0477956390551149</v>
      </c>
    </row>
    <row r="24" spans="1:24" ht="18" customHeight="1" x14ac:dyDescent="0.25">
      <c r="A24" s="2">
        <v>3</v>
      </c>
      <c r="U24" s="27"/>
      <c r="V24" s="28"/>
      <c r="W24" s="28"/>
      <c r="X24" s="29"/>
    </row>
    <row r="25" spans="1:24" ht="18" customHeight="1" x14ac:dyDescent="0.25">
      <c r="A25" s="2">
        <v>4</v>
      </c>
      <c r="U25" s="27"/>
      <c r="V25" s="28"/>
      <c r="W25" s="28"/>
      <c r="X25" s="29"/>
    </row>
    <row r="26" spans="1:24" ht="18" customHeight="1" x14ac:dyDescent="0.25">
      <c r="A26" s="2">
        <v>5</v>
      </c>
      <c r="U26" s="27"/>
      <c r="V26" s="28"/>
      <c r="W26" s="28"/>
      <c r="X26" s="29"/>
    </row>
    <row r="27" spans="1:24" ht="6.75" customHeight="1" x14ac:dyDescent="0.25">
      <c r="U27" s="27"/>
      <c r="V27" s="28"/>
      <c r="W27" s="28"/>
      <c r="X27" s="29"/>
    </row>
    <row r="28" spans="1:24" x14ac:dyDescent="0.25">
      <c r="B28" s="4"/>
      <c r="C28" s="4"/>
      <c r="F28" s="4"/>
      <c r="L28" s="4"/>
      <c r="M28" s="4"/>
      <c r="O28" s="4"/>
      <c r="U28" s="34">
        <f>SUM(U22:U27)</f>
        <v>2074.39</v>
      </c>
      <c r="V28" s="44"/>
      <c r="W28" s="44"/>
      <c r="X28" s="45"/>
    </row>
    <row r="29" spans="1:24" x14ac:dyDescent="0.25">
      <c r="U29" s="81" t="s">
        <v>20</v>
      </c>
      <c r="V29" s="82"/>
      <c r="W29" s="82"/>
      <c r="X29" s="83"/>
    </row>
    <row r="30" spans="1:24" x14ac:dyDescent="0.25">
      <c r="U30" s="27"/>
      <c r="V30" s="28"/>
      <c r="W30" s="28"/>
      <c r="X30" s="29"/>
    </row>
    <row r="31" spans="1:24" ht="19.5" customHeight="1" x14ac:dyDescent="0.25">
      <c r="A31" s="1" t="s">
        <v>5</v>
      </c>
      <c r="U31" s="27"/>
      <c r="V31" s="28"/>
      <c r="W31" s="28"/>
      <c r="X31" s="29"/>
    </row>
    <row r="32" spans="1:24" ht="3.75" customHeight="1" x14ac:dyDescent="0.25">
      <c r="U32" s="27"/>
      <c r="V32" s="28"/>
      <c r="W32" s="28"/>
      <c r="X32" s="29"/>
    </row>
    <row r="33" spans="1:24" ht="18" customHeight="1" x14ac:dyDescent="0.25">
      <c r="A33" s="2">
        <v>1</v>
      </c>
      <c r="B33" s="11"/>
      <c r="D33" s="12" t="s">
        <v>16</v>
      </c>
      <c r="E33" s="19">
        <v>44026</v>
      </c>
      <c r="G33" s="20">
        <f>G13</f>
        <v>1000</v>
      </c>
      <c r="H33" s="12">
        <v>0</v>
      </c>
      <c r="I33" s="12">
        <v>0</v>
      </c>
      <c r="J33" s="21">
        <f>(G33*H33)+-I33</f>
        <v>0</v>
      </c>
      <c r="U33" s="43">
        <f>J33+-S33</f>
        <v>0</v>
      </c>
      <c r="V33" s="64" t="str">
        <f>IF(B33="","0",L13+-B13)</f>
        <v>0</v>
      </c>
      <c r="W33" s="37">
        <f>U33/J13</f>
        <v>0</v>
      </c>
      <c r="X33" s="38" t="e">
        <f>W33*(365/V33)</f>
        <v>#DIV/0!</v>
      </c>
    </row>
    <row r="34" spans="1:24" ht="18" customHeight="1" x14ac:dyDescent="0.25">
      <c r="A34" s="2">
        <v>2</v>
      </c>
      <c r="U34" s="81" t="s">
        <v>19</v>
      </c>
      <c r="V34" s="82"/>
      <c r="W34" s="82"/>
      <c r="X34" s="83"/>
    </row>
    <row r="35" spans="1:24" ht="18" customHeight="1" x14ac:dyDescent="0.25">
      <c r="A35" s="2">
        <v>3</v>
      </c>
      <c r="U35" s="27"/>
      <c r="V35" s="28"/>
      <c r="W35" s="28"/>
      <c r="X35" s="29"/>
    </row>
    <row r="36" spans="1:24" ht="18" customHeight="1" x14ac:dyDescent="0.25">
      <c r="A36" s="2">
        <v>4</v>
      </c>
      <c r="U36" s="27"/>
      <c r="V36" s="28"/>
      <c r="W36" s="28"/>
      <c r="X36" s="29"/>
    </row>
    <row r="37" spans="1:24" ht="6.75" customHeight="1" x14ac:dyDescent="0.25">
      <c r="U37" s="27"/>
      <c r="V37" s="28"/>
      <c r="W37" s="28"/>
      <c r="X37" s="29"/>
    </row>
    <row r="38" spans="1:24" x14ac:dyDescent="0.25">
      <c r="B38" s="4"/>
      <c r="C38" s="4"/>
      <c r="F38" s="4"/>
      <c r="L38" s="4"/>
      <c r="M38" s="4"/>
      <c r="O38" s="4"/>
      <c r="U38" s="34">
        <f>SUM(U33:U37)</f>
        <v>0</v>
      </c>
      <c r="V38" s="28"/>
      <c r="W38" s="28"/>
      <c r="X38" s="29"/>
    </row>
    <row r="39" spans="1:24" x14ac:dyDescent="0.25">
      <c r="A39" s="46" t="s">
        <v>22</v>
      </c>
      <c r="B39" s="47"/>
      <c r="C39" s="47"/>
      <c r="D39" s="48"/>
      <c r="E39" s="48"/>
      <c r="F39" s="47"/>
      <c r="G39" s="48"/>
      <c r="H39" s="48"/>
      <c r="I39" s="48"/>
      <c r="J39" s="49"/>
      <c r="U39" s="27"/>
      <c r="V39" s="28"/>
      <c r="W39" s="28"/>
      <c r="X39" s="29"/>
    </row>
    <row r="40" spans="1:24" x14ac:dyDescent="0.25">
      <c r="A40" s="27"/>
      <c r="B40" s="50"/>
      <c r="C40" s="50"/>
      <c r="D40" s="51"/>
      <c r="E40" s="51"/>
      <c r="F40" s="50"/>
      <c r="G40" s="51"/>
      <c r="H40" s="51"/>
      <c r="I40" s="51"/>
      <c r="J40" s="52"/>
      <c r="U40" s="27"/>
      <c r="V40" s="28"/>
      <c r="W40" s="28"/>
      <c r="X40" s="29"/>
    </row>
    <row r="41" spans="1:24" s="22" customFormat="1" ht="15.75" x14ac:dyDescent="0.25">
      <c r="A41" s="53"/>
      <c r="B41" s="54"/>
      <c r="C41" s="54"/>
      <c r="D41" s="55"/>
      <c r="E41" s="55"/>
      <c r="F41" s="54"/>
      <c r="G41" s="55"/>
      <c r="H41" s="55"/>
      <c r="I41" s="55"/>
      <c r="J41" s="56"/>
      <c r="L41" s="5"/>
      <c r="M41" s="5"/>
      <c r="N41" s="15"/>
      <c r="O41" s="5"/>
      <c r="P41" s="15"/>
      <c r="Q41" s="15"/>
      <c r="R41" s="2"/>
      <c r="S41" s="2"/>
      <c r="U41" s="35">
        <f>U17+U28+U38</f>
        <v>1764.7899999999977</v>
      </c>
      <c r="V41" s="36">
        <f>V13</f>
        <v>24</v>
      </c>
      <c r="W41" s="37">
        <f>U41/J13</f>
        <v>0.16058143767060942</v>
      </c>
      <c r="X41" s="38">
        <f>W41*(365/V41)</f>
        <v>2.4421760312405185</v>
      </c>
    </row>
    <row r="42" spans="1:24" s="22" customFormat="1" ht="15.75" x14ac:dyDescent="0.25">
      <c r="A42" s="53"/>
      <c r="B42" s="54"/>
      <c r="C42" s="54"/>
      <c r="D42" s="55"/>
      <c r="E42" s="55"/>
      <c r="F42" s="54"/>
      <c r="G42" s="55"/>
      <c r="H42" s="55"/>
      <c r="I42" s="55"/>
      <c r="J42" s="56"/>
      <c r="L42" s="5"/>
      <c r="M42" s="5"/>
      <c r="N42" s="15"/>
      <c r="O42" s="5"/>
      <c r="P42" s="15"/>
      <c r="Q42" s="15"/>
      <c r="R42" s="2"/>
      <c r="S42" s="2"/>
      <c r="U42" s="35"/>
      <c r="V42" s="36"/>
      <c r="W42" s="37"/>
      <c r="X42" s="38"/>
    </row>
    <row r="43" spans="1:24" ht="18.75" customHeight="1" x14ac:dyDescent="0.25">
      <c r="A43" s="39"/>
      <c r="B43" s="57"/>
      <c r="C43" s="57"/>
      <c r="D43" s="58"/>
      <c r="E43" s="58"/>
      <c r="F43" s="57"/>
      <c r="G43" s="58"/>
      <c r="H43" s="58"/>
      <c r="I43" s="58"/>
      <c r="J43" s="59"/>
      <c r="U43" s="84" t="s">
        <v>17</v>
      </c>
      <c r="V43" s="85"/>
      <c r="W43" s="85"/>
      <c r="X43" s="86"/>
    </row>
  </sheetData>
  <mergeCells count="4">
    <mergeCell ref="U18:X18"/>
    <mergeCell ref="U29:X29"/>
    <mergeCell ref="U34:X34"/>
    <mergeCell ref="U43:X43"/>
  </mergeCells>
  <pageMargins left="0.7" right="0.7" top="0.75" bottom="0.75" header="0.3" footer="0.3"/>
  <pageSetup scale="4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0AE38-14B3-4F39-829D-AB93FC5864F5}">
  <sheetPr>
    <pageSetUpPr fitToPage="1"/>
  </sheetPr>
  <dimension ref="A1:X43"/>
  <sheetViews>
    <sheetView topLeftCell="A4" zoomScale="85" zoomScaleNormal="85" workbookViewId="0">
      <selection activeCell="E24" sqref="E24"/>
    </sheetView>
  </sheetViews>
  <sheetFormatPr defaultRowHeight="15" x14ac:dyDescent="0.25"/>
  <cols>
    <col min="1" max="1" width="16.140625" customWidth="1"/>
    <col min="2" max="2" width="17.7109375" style="3" customWidth="1"/>
    <col min="3" max="3" width="1.85546875" style="3" customWidth="1"/>
    <col min="4" max="4" width="12.85546875" style="2" customWidth="1"/>
    <col min="5" max="5" width="21.140625" style="2" customWidth="1"/>
    <col min="6" max="6" width="1.85546875" style="3" customWidth="1"/>
    <col min="7" max="7" width="12.7109375" style="2" customWidth="1"/>
    <col min="8" max="9" width="13.28515625" style="2" customWidth="1"/>
    <col min="10" max="10" width="13.7109375" style="2" customWidth="1"/>
    <col min="11" max="11" width="5.42578125" customWidth="1"/>
    <col min="12" max="12" width="17.7109375" style="3" customWidth="1"/>
    <col min="13" max="13" width="1.85546875" style="3" customWidth="1"/>
    <col min="14" max="14" width="12.85546875" style="2" customWidth="1"/>
    <col min="15" max="15" width="1.85546875" style="3" customWidth="1"/>
    <col min="16" max="16" width="12.7109375" style="2" customWidth="1"/>
    <col min="17" max="18" width="13.28515625" style="2" customWidth="1"/>
    <col min="19" max="19" width="13.7109375" style="2" customWidth="1"/>
    <col min="20" max="20" width="5.42578125" customWidth="1"/>
    <col min="21" max="21" width="17" customWidth="1"/>
    <col min="22" max="24" width="12.7109375" customWidth="1"/>
  </cols>
  <sheetData>
    <row r="1" spans="1:24" ht="11.25" customHeight="1" x14ac:dyDescent="0.25"/>
    <row r="2" spans="1:24" ht="18.95" customHeight="1" x14ac:dyDescent="0.3">
      <c r="A2" s="23" t="s">
        <v>36</v>
      </c>
      <c r="D2" s="24" t="s">
        <v>18</v>
      </c>
      <c r="E2" s="24" t="s">
        <v>37</v>
      </c>
    </row>
    <row r="3" spans="1:24" ht="18.95" customHeight="1" x14ac:dyDescent="0.25"/>
    <row r="4" spans="1:24" s="22" customFormat="1" ht="18.95" customHeight="1" x14ac:dyDescent="0.25">
      <c r="A4" s="25" t="s">
        <v>24</v>
      </c>
      <c r="B4" s="6"/>
      <c r="C4" s="6"/>
      <c r="D4" s="16"/>
      <c r="E4" s="26" t="s">
        <v>33</v>
      </c>
      <c r="F4" s="5"/>
      <c r="G4" s="80" t="s">
        <v>38</v>
      </c>
      <c r="H4" s="15"/>
      <c r="I4" s="15"/>
      <c r="J4" s="15"/>
      <c r="L4" s="5"/>
      <c r="M4" s="5"/>
      <c r="N4" s="15"/>
      <c r="O4" s="5"/>
      <c r="P4" s="15"/>
      <c r="Q4" s="15"/>
      <c r="R4" s="15"/>
      <c r="S4" s="15"/>
    </row>
    <row r="5" spans="1:24" s="22" customFormat="1" ht="18.95" customHeight="1" x14ac:dyDescent="0.25">
      <c r="A5" s="25" t="s">
        <v>23</v>
      </c>
      <c r="B5" s="6"/>
      <c r="C5" s="6"/>
      <c r="D5" s="16"/>
      <c r="E5" s="26">
        <v>44035</v>
      </c>
      <c r="F5" s="5"/>
      <c r="G5" s="15"/>
      <c r="H5" s="15"/>
      <c r="I5" s="15"/>
      <c r="J5" s="15"/>
      <c r="L5" s="5"/>
      <c r="M5" s="5"/>
      <c r="N5" s="15"/>
      <c r="O5" s="5"/>
      <c r="P5" s="15"/>
      <c r="Q5" s="15"/>
      <c r="R5" s="15"/>
      <c r="S5" s="15"/>
      <c r="U5" s="60"/>
      <c r="V5" s="60"/>
      <c r="W5" s="60"/>
      <c r="X5" s="60"/>
    </row>
    <row r="6" spans="1:24" x14ac:dyDescent="0.25">
      <c r="U6" s="28"/>
      <c r="V6" s="28"/>
      <c r="W6" s="28"/>
      <c r="X6" s="28"/>
    </row>
    <row r="7" spans="1:24" s="17" customFormat="1" ht="30.75" customHeight="1" x14ac:dyDescent="0.25">
      <c r="B7" s="18"/>
      <c r="C7" s="18"/>
      <c r="F7" s="18"/>
      <c r="L7" s="18"/>
      <c r="M7" s="18"/>
      <c r="O7" s="18"/>
      <c r="U7" s="61" t="s">
        <v>8</v>
      </c>
      <c r="V7" s="62" t="s">
        <v>9</v>
      </c>
      <c r="W7" s="62" t="s">
        <v>10</v>
      </c>
      <c r="X7" s="63" t="s">
        <v>11</v>
      </c>
    </row>
    <row r="8" spans="1:24" ht="15.75" x14ac:dyDescent="0.25">
      <c r="B8" s="6"/>
      <c r="C8" s="6"/>
      <c r="D8" s="6"/>
      <c r="E8" s="6"/>
      <c r="F8" s="6"/>
      <c r="L8" s="6"/>
      <c r="M8" s="6"/>
      <c r="N8" s="6"/>
      <c r="O8" s="6"/>
      <c r="U8" s="27"/>
      <c r="V8" s="28"/>
      <c r="W8" s="28"/>
      <c r="X8" s="29"/>
    </row>
    <row r="9" spans="1:24" x14ac:dyDescent="0.25">
      <c r="U9" s="27"/>
      <c r="V9" s="28"/>
      <c r="W9" s="28"/>
      <c r="X9" s="29"/>
    </row>
    <row r="10" spans="1:24" x14ac:dyDescent="0.25">
      <c r="U10" s="27"/>
      <c r="V10" s="28"/>
      <c r="W10" s="28"/>
      <c r="X10" s="29"/>
    </row>
    <row r="11" spans="1:24" ht="19.5" customHeight="1" x14ac:dyDescent="0.25">
      <c r="A11" s="1" t="s">
        <v>2</v>
      </c>
      <c r="U11" s="27"/>
      <c r="V11" s="28"/>
      <c r="W11" s="28"/>
      <c r="X11" s="29"/>
    </row>
    <row r="12" spans="1:24" ht="3.75" customHeight="1" x14ac:dyDescent="0.25">
      <c r="U12" s="27"/>
      <c r="V12" s="28"/>
      <c r="W12" s="28"/>
      <c r="X12" s="29"/>
    </row>
    <row r="13" spans="1:24" ht="18" customHeight="1" x14ac:dyDescent="0.25">
      <c r="A13" s="2">
        <v>1</v>
      </c>
      <c r="B13" s="7">
        <v>43990</v>
      </c>
      <c r="D13" s="8" t="s">
        <v>6</v>
      </c>
      <c r="E13" s="8" t="s">
        <v>12</v>
      </c>
      <c r="G13" s="8">
        <v>1000</v>
      </c>
      <c r="H13" s="9">
        <v>19.670000000000002</v>
      </c>
      <c r="I13" s="10">
        <v>0</v>
      </c>
      <c r="J13" s="21">
        <f>(G13*H13)+-I13</f>
        <v>19670</v>
      </c>
      <c r="L13" s="71">
        <v>43994</v>
      </c>
      <c r="M13" s="71"/>
      <c r="N13" s="72" t="s">
        <v>7</v>
      </c>
      <c r="O13" s="71"/>
      <c r="P13" s="72">
        <v>1000</v>
      </c>
      <c r="Q13" s="73">
        <v>19.5</v>
      </c>
      <c r="R13" s="74">
        <v>0</v>
      </c>
      <c r="S13" s="21">
        <f>(P13*Q13)+-R13</f>
        <v>19500</v>
      </c>
      <c r="U13" s="30">
        <f>S13+-J13</f>
        <v>-170</v>
      </c>
      <c r="V13" s="66">
        <f>IF(B13="","0",L13+-B13)</f>
        <v>4</v>
      </c>
      <c r="W13" s="32">
        <f>U13/J13</f>
        <v>-8.6426029486527702E-3</v>
      </c>
      <c r="X13" s="33">
        <f>W13*(365/V13)</f>
        <v>-0.78863751906456525</v>
      </c>
    </row>
    <row r="14" spans="1:24" ht="18" customHeight="1" x14ac:dyDescent="0.25">
      <c r="A14" s="2">
        <v>2</v>
      </c>
      <c r="U14" s="30"/>
      <c r="V14" s="65"/>
      <c r="W14" s="32"/>
      <c r="X14" s="33"/>
    </row>
    <row r="15" spans="1:24" ht="18" customHeight="1" x14ac:dyDescent="0.25">
      <c r="A15" s="2">
        <v>3</v>
      </c>
      <c r="U15" s="40"/>
      <c r="V15" s="41"/>
      <c r="W15" s="41"/>
      <c r="X15" s="42"/>
    </row>
    <row r="16" spans="1:24" ht="6.75" customHeight="1" x14ac:dyDescent="0.25">
      <c r="U16" s="27"/>
      <c r="V16" s="28"/>
      <c r="W16" s="28"/>
      <c r="X16" s="29"/>
    </row>
    <row r="17" spans="1:24" x14ac:dyDescent="0.25">
      <c r="B17" s="4" t="s">
        <v>4</v>
      </c>
      <c r="C17" s="4"/>
      <c r="F17" s="4"/>
      <c r="L17" s="4"/>
      <c r="M17" s="4"/>
      <c r="O17" s="4"/>
      <c r="U17" s="34">
        <f>SUM(U13:U16)</f>
        <v>-170</v>
      </c>
      <c r="V17" s="44"/>
      <c r="W17" s="44"/>
      <c r="X17" s="45"/>
    </row>
    <row r="18" spans="1:24" x14ac:dyDescent="0.25">
      <c r="U18" s="81" t="s">
        <v>21</v>
      </c>
      <c r="V18" s="82"/>
      <c r="W18" s="82"/>
      <c r="X18" s="83"/>
    </row>
    <row r="19" spans="1:24" x14ac:dyDescent="0.25">
      <c r="U19" s="27"/>
      <c r="V19" s="28"/>
      <c r="W19" s="28"/>
      <c r="X19" s="29"/>
    </row>
    <row r="20" spans="1:24" ht="19.5" customHeight="1" x14ac:dyDescent="0.25">
      <c r="A20" s="1" t="s">
        <v>3</v>
      </c>
      <c r="U20" s="27"/>
      <c r="V20" s="28"/>
      <c r="W20" s="28"/>
      <c r="X20" s="29"/>
    </row>
    <row r="21" spans="1:24" ht="3.75" customHeight="1" x14ac:dyDescent="0.25">
      <c r="U21" s="27"/>
      <c r="V21" s="28"/>
      <c r="W21" s="28"/>
      <c r="X21" s="29"/>
    </row>
    <row r="22" spans="1:24" ht="18" customHeight="1" x14ac:dyDescent="0.25">
      <c r="A22" s="2">
        <v>1</v>
      </c>
      <c r="B22" s="7">
        <v>43990</v>
      </c>
      <c r="D22" s="8" t="s">
        <v>13</v>
      </c>
      <c r="E22" s="8" t="s">
        <v>40</v>
      </c>
      <c r="G22" s="8">
        <v>1000</v>
      </c>
      <c r="H22" s="9">
        <v>1.74</v>
      </c>
      <c r="I22" s="10">
        <v>5.22</v>
      </c>
      <c r="J22" s="21">
        <f>(G22*H22)+-I22</f>
        <v>1734.78</v>
      </c>
      <c r="L22" s="11">
        <v>43994</v>
      </c>
      <c r="M22" s="11"/>
      <c r="N22" s="12" t="s">
        <v>28</v>
      </c>
      <c r="O22" s="11"/>
      <c r="P22" s="12">
        <v>1000</v>
      </c>
      <c r="Q22" s="13">
        <v>0</v>
      </c>
      <c r="R22" s="14">
        <v>0</v>
      </c>
      <c r="S22" s="21">
        <f>(P22*Q22)+R22</f>
        <v>0</v>
      </c>
      <c r="U22" s="30">
        <f>J22+-S22</f>
        <v>1734.78</v>
      </c>
      <c r="V22" s="67">
        <f>L22+-B22</f>
        <v>4</v>
      </c>
      <c r="W22" s="32">
        <f>U22/J13</f>
        <v>8.8194204372140317E-2</v>
      </c>
      <c r="X22" s="33">
        <f>W22*(365/V22)</f>
        <v>8.0477211489578035</v>
      </c>
    </row>
    <row r="23" spans="1:24" ht="18" customHeight="1" x14ac:dyDescent="0.25">
      <c r="A23" s="2">
        <v>2</v>
      </c>
      <c r="B23" s="7">
        <v>43990</v>
      </c>
      <c r="D23" s="8" t="s">
        <v>39</v>
      </c>
      <c r="E23" s="8" t="s">
        <v>42</v>
      </c>
      <c r="G23" s="8">
        <v>500</v>
      </c>
      <c r="H23" s="9">
        <v>2.09</v>
      </c>
      <c r="I23" s="10">
        <v>-2.58</v>
      </c>
      <c r="J23" s="21">
        <f>(G23*H23)+-I23</f>
        <v>1047.58</v>
      </c>
      <c r="L23" s="11">
        <v>44008</v>
      </c>
      <c r="M23" s="11"/>
      <c r="N23" s="12" t="s">
        <v>41</v>
      </c>
      <c r="O23" s="11"/>
      <c r="P23" s="12">
        <v>500</v>
      </c>
      <c r="Q23" s="13">
        <v>1.5</v>
      </c>
      <c r="R23" s="14">
        <v>5</v>
      </c>
      <c r="S23" s="21">
        <f>(P23*Q23)+R23</f>
        <v>755</v>
      </c>
      <c r="U23" s="30">
        <f>S23+-J23</f>
        <v>-292.57999999999993</v>
      </c>
      <c r="V23" s="67">
        <f>L23+-B23</f>
        <v>18</v>
      </c>
      <c r="W23" s="32">
        <f>U23/J13</f>
        <v>-1.4874428063040158E-2</v>
      </c>
      <c r="X23" s="33">
        <f>W23*(365/V23)</f>
        <v>-0.3016203468338699</v>
      </c>
    </row>
    <row r="24" spans="1:24" ht="18" customHeight="1" x14ac:dyDescent="0.25">
      <c r="A24" s="2">
        <v>3</v>
      </c>
      <c r="U24" s="27"/>
      <c r="V24" s="28"/>
      <c r="W24" s="28"/>
      <c r="X24" s="29"/>
    </row>
    <row r="25" spans="1:24" ht="18" customHeight="1" x14ac:dyDescent="0.25">
      <c r="A25" s="2">
        <v>4</v>
      </c>
      <c r="U25" s="27"/>
      <c r="V25" s="28"/>
      <c r="W25" s="28"/>
      <c r="X25" s="29"/>
    </row>
    <row r="26" spans="1:24" ht="18" customHeight="1" x14ac:dyDescent="0.25">
      <c r="A26" s="2">
        <v>5</v>
      </c>
      <c r="U26" s="27"/>
      <c r="V26" s="28"/>
      <c r="W26" s="28"/>
      <c r="X26" s="29"/>
    </row>
    <row r="27" spans="1:24" ht="6.75" customHeight="1" x14ac:dyDescent="0.25">
      <c r="U27" s="27"/>
      <c r="V27" s="28"/>
      <c r="W27" s="28"/>
      <c r="X27" s="29"/>
    </row>
    <row r="28" spans="1:24" x14ac:dyDescent="0.25">
      <c r="B28" s="4"/>
      <c r="C28" s="4"/>
      <c r="F28" s="4"/>
      <c r="L28" s="4"/>
      <c r="M28" s="4"/>
      <c r="O28" s="4"/>
      <c r="U28" s="34">
        <f>SUM(U22:U27)</f>
        <v>1442.2</v>
      </c>
      <c r="V28" s="44"/>
      <c r="W28" s="44"/>
      <c r="X28" s="45"/>
    </row>
    <row r="29" spans="1:24" x14ac:dyDescent="0.25">
      <c r="U29" s="81" t="s">
        <v>20</v>
      </c>
      <c r="V29" s="82"/>
      <c r="W29" s="82"/>
      <c r="X29" s="83"/>
    </row>
    <row r="30" spans="1:24" x14ac:dyDescent="0.25">
      <c r="U30" s="27"/>
      <c r="V30" s="28"/>
      <c r="W30" s="28"/>
      <c r="X30" s="29"/>
    </row>
    <row r="31" spans="1:24" ht="19.5" customHeight="1" x14ac:dyDescent="0.25">
      <c r="A31" s="1" t="s">
        <v>5</v>
      </c>
      <c r="U31" s="27"/>
      <c r="V31" s="28"/>
      <c r="W31" s="28"/>
      <c r="X31" s="29"/>
    </row>
    <row r="32" spans="1:24" ht="3.75" customHeight="1" x14ac:dyDescent="0.25">
      <c r="U32" s="27"/>
      <c r="V32" s="28"/>
      <c r="W32" s="28"/>
      <c r="X32" s="29"/>
    </row>
    <row r="33" spans="1:24" ht="18" customHeight="1" x14ac:dyDescent="0.25">
      <c r="A33" s="2">
        <v>1</v>
      </c>
      <c r="B33" s="11"/>
      <c r="D33" s="12" t="s">
        <v>16</v>
      </c>
      <c r="E33" s="19">
        <v>44026</v>
      </c>
      <c r="G33" s="20">
        <f>G13</f>
        <v>1000</v>
      </c>
      <c r="H33" s="12">
        <v>0</v>
      </c>
      <c r="I33" s="12">
        <v>0</v>
      </c>
      <c r="J33" s="21">
        <f>(G33*H33)+-I33</f>
        <v>0</v>
      </c>
      <c r="U33" s="43">
        <f>J33+-S33</f>
        <v>0</v>
      </c>
      <c r="V33" s="64" t="str">
        <f>IF(B33="","0",L13+-B13)</f>
        <v>0</v>
      </c>
      <c r="W33" s="37">
        <f>U33/J13</f>
        <v>0</v>
      </c>
      <c r="X33" s="38" t="e">
        <f>W33*(365/V33)</f>
        <v>#DIV/0!</v>
      </c>
    </row>
    <row r="34" spans="1:24" ht="18" customHeight="1" x14ac:dyDescent="0.25">
      <c r="A34" s="2">
        <v>2</v>
      </c>
      <c r="U34" s="81" t="s">
        <v>19</v>
      </c>
      <c r="V34" s="82"/>
      <c r="W34" s="82"/>
      <c r="X34" s="83"/>
    </row>
    <row r="35" spans="1:24" ht="18" customHeight="1" x14ac:dyDescent="0.25">
      <c r="A35" s="2">
        <v>3</v>
      </c>
      <c r="U35" s="27"/>
      <c r="V35" s="28"/>
      <c r="W35" s="28"/>
      <c r="X35" s="29"/>
    </row>
    <row r="36" spans="1:24" ht="18" customHeight="1" x14ac:dyDescent="0.25">
      <c r="A36" s="2">
        <v>4</v>
      </c>
      <c r="U36" s="27"/>
      <c r="V36" s="28"/>
      <c r="W36" s="28"/>
      <c r="X36" s="29"/>
    </row>
    <row r="37" spans="1:24" ht="6.75" customHeight="1" x14ac:dyDescent="0.25">
      <c r="U37" s="27"/>
      <c r="V37" s="28"/>
      <c r="W37" s="28"/>
      <c r="X37" s="29"/>
    </row>
    <row r="38" spans="1:24" x14ac:dyDescent="0.25">
      <c r="B38" s="4"/>
      <c r="C38" s="4"/>
      <c r="F38" s="4"/>
      <c r="L38" s="4"/>
      <c r="M38" s="4"/>
      <c r="O38" s="4"/>
      <c r="U38" s="34">
        <f>SUM(U33:U37)</f>
        <v>0</v>
      </c>
      <c r="V38" s="28"/>
      <c r="W38" s="28"/>
      <c r="X38" s="29"/>
    </row>
    <row r="39" spans="1:24" x14ac:dyDescent="0.25">
      <c r="A39" s="46" t="s">
        <v>22</v>
      </c>
      <c r="B39" s="47"/>
      <c r="C39" s="47"/>
      <c r="D39" s="48"/>
      <c r="E39" s="48"/>
      <c r="F39" s="47"/>
      <c r="G39" s="48"/>
      <c r="H39" s="48"/>
      <c r="I39" s="48"/>
      <c r="J39" s="49"/>
      <c r="U39" s="27"/>
      <c r="V39" s="28"/>
      <c r="W39" s="28"/>
      <c r="X39" s="29"/>
    </row>
    <row r="40" spans="1:24" x14ac:dyDescent="0.25">
      <c r="A40" s="27" t="s">
        <v>34</v>
      </c>
      <c r="B40" s="50"/>
      <c r="C40" s="50"/>
      <c r="D40" s="51"/>
      <c r="E40" s="51"/>
      <c r="F40" s="50"/>
      <c r="G40" s="51"/>
      <c r="H40" s="51"/>
      <c r="I40" s="51"/>
      <c r="J40" s="52"/>
      <c r="U40" s="27"/>
      <c r="V40" s="28"/>
      <c r="W40" s="28"/>
      <c r="X40" s="29"/>
    </row>
    <row r="41" spans="1:24" s="22" customFormat="1" ht="15.75" x14ac:dyDescent="0.25">
      <c r="A41" s="79" t="s">
        <v>35</v>
      </c>
      <c r="B41" s="54"/>
      <c r="C41" s="54"/>
      <c r="D41" s="55"/>
      <c r="E41" s="55"/>
      <c r="F41" s="54"/>
      <c r="G41" s="55"/>
      <c r="H41" s="55"/>
      <c r="I41" s="55"/>
      <c r="J41" s="56"/>
      <c r="L41" s="5"/>
      <c r="M41" s="5"/>
      <c r="N41" s="15"/>
      <c r="O41" s="5"/>
      <c r="P41" s="15"/>
      <c r="Q41" s="15"/>
      <c r="R41" s="2"/>
      <c r="S41" s="2"/>
      <c r="U41" s="35">
        <f>U17+U28+U38</f>
        <v>1272.2</v>
      </c>
      <c r="V41" s="36">
        <f>V13</f>
        <v>4</v>
      </c>
      <c r="W41" s="37">
        <f>U41/J13</f>
        <v>6.4677173360447385E-2</v>
      </c>
      <c r="X41" s="38">
        <f>W41*(365/V41)</f>
        <v>5.9017920691408241</v>
      </c>
    </row>
    <row r="42" spans="1:24" s="22" customFormat="1" ht="15.75" x14ac:dyDescent="0.25">
      <c r="A42" s="53"/>
      <c r="B42" s="54"/>
      <c r="C42" s="54"/>
      <c r="D42" s="55"/>
      <c r="E42" s="55"/>
      <c r="F42" s="54"/>
      <c r="G42" s="55"/>
      <c r="H42" s="55"/>
      <c r="I42" s="55"/>
      <c r="J42" s="56"/>
      <c r="L42" s="5"/>
      <c r="M42" s="5"/>
      <c r="N42" s="15"/>
      <c r="O42" s="5"/>
      <c r="P42" s="15"/>
      <c r="Q42" s="15"/>
      <c r="R42" s="2"/>
      <c r="S42" s="2"/>
      <c r="U42" s="35"/>
      <c r="V42" s="36"/>
      <c r="W42" s="37"/>
      <c r="X42" s="38"/>
    </row>
    <row r="43" spans="1:24" ht="18.75" customHeight="1" x14ac:dyDescent="0.25">
      <c r="A43" s="39"/>
      <c r="B43" s="57"/>
      <c r="C43" s="57"/>
      <c r="D43" s="58"/>
      <c r="E43" s="58"/>
      <c r="F43" s="57"/>
      <c r="G43" s="58"/>
      <c r="H43" s="58"/>
      <c r="I43" s="58"/>
      <c r="J43" s="59"/>
      <c r="U43" s="84" t="s">
        <v>17</v>
      </c>
      <c r="V43" s="85"/>
      <c r="W43" s="85"/>
      <c r="X43" s="86"/>
    </row>
  </sheetData>
  <mergeCells count="4">
    <mergeCell ref="U18:X18"/>
    <mergeCell ref="U29:X29"/>
    <mergeCell ref="U34:X34"/>
    <mergeCell ref="U43:X43"/>
  </mergeCells>
  <pageMargins left="0.7" right="0.7" top="0.75" bottom="0.75" header="0.3" footer="0.3"/>
  <pageSetup scale="4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7C3A-1802-47EE-A698-EE9DFE83B10A}">
  <sheetPr>
    <pageSetUpPr fitToPage="1"/>
  </sheetPr>
  <dimension ref="A1:X43"/>
  <sheetViews>
    <sheetView topLeftCell="A7" zoomScale="85" zoomScaleNormal="85" workbookViewId="0">
      <selection activeCell="W41" sqref="W41"/>
    </sheetView>
  </sheetViews>
  <sheetFormatPr defaultRowHeight="15" x14ac:dyDescent="0.25"/>
  <cols>
    <col min="1" max="1" width="16.140625" customWidth="1"/>
    <col min="2" max="2" width="17.7109375" style="3" customWidth="1"/>
    <col min="3" max="3" width="1.85546875" style="3" customWidth="1"/>
    <col min="4" max="4" width="12.85546875" style="2" customWidth="1"/>
    <col min="5" max="5" width="21.140625" style="2" customWidth="1"/>
    <col min="6" max="6" width="1.85546875" style="3" customWidth="1"/>
    <col min="7" max="7" width="12.7109375" style="2" customWidth="1"/>
    <col min="8" max="9" width="13.28515625" style="2" customWidth="1"/>
    <col min="10" max="10" width="13.7109375" style="2" customWidth="1"/>
    <col min="11" max="11" width="5.42578125" customWidth="1"/>
    <col min="12" max="12" width="17.7109375" style="3" customWidth="1"/>
    <col min="13" max="13" width="1.85546875" style="3" customWidth="1"/>
    <col min="14" max="14" width="12.85546875" style="2" customWidth="1"/>
    <col min="15" max="15" width="1.85546875" style="3" customWidth="1"/>
    <col min="16" max="16" width="12.7109375" style="2" customWidth="1"/>
    <col min="17" max="18" width="13.28515625" style="2" customWidth="1"/>
    <col min="19" max="19" width="13.7109375" style="2" customWidth="1"/>
    <col min="20" max="20" width="5.42578125" customWidth="1"/>
    <col min="21" max="21" width="17" customWidth="1"/>
    <col min="22" max="24" width="12.7109375" customWidth="1"/>
  </cols>
  <sheetData>
    <row r="1" spans="1:24" ht="11.25" customHeight="1" x14ac:dyDescent="0.25"/>
    <row r="2" spans="1:24" ht="18.95" customHeight="1" x14ac:dyDescent="0.3">
      <c r="A2" s="23" t="s">
        <v>45</v>
      </c>
      <c r="D2" s="24" t="s">
        <v>18</v>
      </c>
      <c r="E2" s="24" t="s">
        <v>46</v>
      </c>
    </row>
    <row r="3" spans="1:24" ht="18.95" customHeight="1" x14ac:dyDescent="0.25"/>
    <row r="4" spans="1:24" s="22" customFormat="1" ht="18.95" customHeight="1" x14ac:dyDescent="0.25">
      <c r="A4" s="25" t="s">
        <v>24</v>
      </c>
      <c r="B4" s="6"/>
      <c r="C4" s="6"/>
      <c r="D4" s="16"/>
      <c r="E4" s="26" t="s">
        <v>33</v>
      </c>
      <c r="F4" s="5"/>
      <c r="G4" s="80" t="s">
        <v>38</v>
      </c>
      <c r="H4" s="15"/>
      <c r="I4" s="15"/>
      <c r="J4" s="15"/>
      <c r="L4" s="5"/>
      <c r="M4" s="5"/>
      <c r="N4" s="15"/>
      <c r="O4" s="5"/>
      <c r="P4" s="15"/>
      <c r="Q4" s="15"/>
      <c r="R4" s="15"/>
      <c r="S4" s="15"/>
    </row>
    <row r="5" spans="1:24" s="22" customFormat="1" ht="18.95" customHeight="1" x14ac:dyDescent="0.25">
      <c r="A5" s="25" t="s">
        <v>23</v>
      </c>
      <c r="B5" s="6"/>
      <c r="C5" s="6"/>
      <c r="D5" s="16"/>
      <c r="E5" s="26">
        <v>44035</v>
      </c>
      <c r="F5" s="5"/>
      <c r="G5" s="15"/>
      <c r="H5" s="15"/>
      <c r="I5" s="15"/>
      <c r="J5" s="15"/>
      <c r="L5" s="5"/>
      <c r="M5" s="5"/>
      <c r="N5" s="15"/>
      <c r="O5" s="5"/>
      <c r="P5" s="15"/>
      <c r="Q5" s="15"/>
      <c r="R5" s="15"/>
      <c r="S5" s="15"/>
      <c r="U5" s="60"/>
      <c r="V5" s="60"/>
      <c r="W5" s="60"/>
      <c r="X5" s="60"/>
    </row>
    <row r="6" spans="1:24" x14ac:dyDescent="0.25">
      <c r="U6" s="28"/>
      <c r="V6" s="28"/>
      <c r="W6" s="28"/>
      <c r="X6" s="28"/>
    </row>
    <row r="7" spans="1:24" s="17" customFormat="1" ht="30.75" customHeight="1" x14ac:dyDescent="0.25">
      <c r="B7" s="18"/>
      <c r="C7" s="18"/>
      <c r="F7" s="18"/>
      <c r="L7" s="18"/>
      <c r="M7" s="18"/>
      <c r="O7" s="18"/>
      <c r="U7" s="61" t="s">
        <v>8</v>
      </c>
      <c r="V7" s="62" t="s">
        <v>9</v>
      </c>
      <c r="W7" s="62" t="s">
        <v>10</v>
      </c>
      <c r="X7" s="63" t="s">
        <v>11</v>
      </c>
    </row>
    <row r="8" spans="1:24" ht="15.75" x14ac:dyDescent="0.25">
      <c r="B8" s="6"/>
      <c r="C8" s="6"/>
      <c r="D8" s="6"/>
      <c r="E8" s="6"/>
      <c r="F8" s="6"/>
      <c r="L8" s="6"/>
      <c r="M8" s="6"/>
      <c r="N8" s="6"/>
      <c r="O8" s="6"/>
      <c r="U8" s="27"/>
      <c r="V8" s="28"/>
      <c r="W8" s="28"/>
      <c r="X8" s="29"/>
    </row>
    <row r="9" spans="1:24" x14ac:dyDescent="0.25">
      <c r="U9" s="27"/>
      <c r="V9" s="28"/>
      <c r="W9" s="28"/>
      <c r="X9" s="29"/>
    </row>
    <row r="10" spans="1:24" x14ac:dyDescent="0.25">
      <c r="U10" s="27"/>
      <c r="V10" s="28"/>
      <c r="W10" s="28"/>
      <c r="X10" s="29"/>
    </row>
    <row r="11" spans="1:24" ht="19.5" customHeight="1" x14ac:dyDescent="0.25">
      <c r="A11" s="1" t="s">
        <v>2</v>
      </c>
      <c r="U11" s="27"/>
      <c r="V11" s="28"/>
      <c r="W11" s="28"/>
      <c r="X11" s="29"/>
    </row>
    <row r="12" spans="1:24" ht="3.75" customHeight="1" x14ac:dyDescent="0.25">
      <c r="U12" s="27"/>
      <c r="V12" s="28"/>
      <c r="W12" s="28"/>
      <c r="X12" s="29"/>
    </row>
    <row r="13" spans="1:24" ht="18" customHeight="1" x14ac:dyDescent="0.25">
      <c r="A13" s="2">
        <v>1</v>
      </c>
      <c r="B13" s="7">
        <v>44001</v>
      </c>
      <c r="D13" s="8" t="s">
        <v>6</v>
      </c>
      <c r="E13" s="8" t="s">
        <v>12</v>
      </c>
      <c r="G13" s="8">
        <v>100</v>
      </c>
      <c r="H13" s="9">
        <v>4.41</v>
      </c>
      <c r="I13" s="10">
        <v>0</v>
      </c>
      <c r="J13" s="21">
        <f>(G13*H13)+-I13</f>
        <v>441</v>
      </c>
      <c r="L13" s="71">
        <v>44029</v>
      </c>
      <c r="M13" s="71"/>
      <c r="N13" s="72" t="s">
        <v>7</v>
      </c>
      <c r="O13" s="71"/>
      <c r="P13" s="72">
        <v>100</v>
      </c>
      <c r="Q13" s="73">
        <v>5</v>
      </c>
      <c r="R13" s="74">
        <v>0</v>
      </c>
      <c r="S13" s="21">
        <f>(P13*Q13)+-R13</f>
        <v>500</v>
      </c>
      <c r="U13" s="30">
        <f>S13+-J13</f>
        <v>59</v>
      </c>
      <c r="V13" s="66">
        <f>IF(B13="","0",L13+-B13)</f>
        <v>28</v>
      </c>
      <c r="W13" s="32">
        <f>U13/J13</f>
        <v>0.13378684807256236</v>
      </c>
      <c r="X13" s="33">
        <f>W13*(365/V13)</f>
        <v>1.744007126660188</v>
      </c>
    </row>
    <row r="14" spans="1:24" ht="18" customHeight="1" x14ac:dyDescent="0.25">
      <c r="A14" s="2">
        <v>2</v>
      </c>
      <c r="U14" s="30"/>
      <c r="V14" s="65"/>
      <c r="W14" s="32"/>
      <c r="X14" s="33"/>
    </row>
    <row r="15" spans="1:24" ht="18" customHeight="1" x14ac:dyDescent="0.25">
      <c r="A15" s="2">
        <v>3</v>
      </c>
      <c r="U15" s="40"/>
      <c r="V15" s="41"/>
      <c r="W15" s="41"/>
      <c r="X15" s="42"/>
    </row>
    <row r="16" spans="1:24" ht="6.75" customHeight="1" x14ac:dyDescent="0.25">
      <c r="U16" s="27"/>
      <c r="V16" s="28"/>
      <c r="W16" s="28"/>
      <c r="X16" s="29"/>
    </row>
    <row r="17" spans="1:24" x14ac:dyDescent="0.25">
      <c r="B17" s="4" t="s">
        <v>4</v>
      </c>
      <c r="C17" s="4"/>
      <c r="F17" s="4"/>
      <c r="L17" s="4"/>
      <c r="M17" s="4"/>
      <c r="O17" s="4"/>
      <c r="U17" s="34">
        <f>SUM(U13:U16)</f>
        <v>59</v>
      </c>
      <c r="V17" s="44"/>
      <c r="W17" s="44"/>
      <c r="X17" s="45"/>
    </row>
    <row r="18" spans="1:24" x14ac:dyDescent="0.25">
      <c r="U18" s="81" t="s">
        <v>21</v>
      </c>
      <c r="V18" s="82"/>
      <c r="W18" s="82"/>
      <c r="X18" s="83"/>
    </row>
    <row r="19" spans="1:24" x14ac:dyDescent="0.25">
      <c r="U19" s="27"/>
      <c r="V19" s="28"/>
      <c r="W19" s="28"/>
      <c r="X19" s="29"/>
    </row>
    <row r="20" spans="1:24" ht="19.5" customHeight="1" x14ac:dyDescent="0.25">
      <c r="A20" s="1" t="s">
        <v>3</v>
      </c>
      <c r="U20" s="27"/>
      <c r="V20" s="28"/>
      <c r="W20" s="28"/>
      <c r="X20" s="29"/>
    </row>
    <row r="21" spans="1:24" ht="3.75" customHeight="1" x14ac:dyDescent="0.25">
      <c r="U21" s="27"/>
      <c r="V21" s="28"/>
      <c r="W21" s="28"/>
      <c r="X21" s="29"/>
    </row>
    <row r="22" spans="1:24" ht="18" customHeight="1" x14ac:dyDescent="0.25">
      <c r="A22" s="2">
        <v>1</v>
      </c>
      <c r="B22" s="7">
        <v>44001</v>
      </c>
      <c r="D22" s="8" t="s">
        <v>13</v>
      </c>
      <c r="E22" s="8" t="s">
        <v>47</v>
      </c>
      <c r="G22" s="8">
        <v>100</v>
      </c>
      <c r="H22" s="9">
        <v>0.25</v>
      </c>
      <c r="I22" s="10">
        <v>0</v>
      </c>
      <c r="J22" s="21">
        <f>(G22*H22)+-I22</f>
        <v>25</v>
      </c>
      <c r="L22" s="11">
        <v>44029</v>
      </c>
      <c r="M22" s="11"/>
      <c r="N22" s="12" t="s">
        <v>15</v>
      </c>
      <c r="O22" s="11"/>
      <c r="P22" s="12">
        <v>100</v>
      </c>
      <c r="Q22" s="13">
        <v>0</v>
      </c>
      <c r="R22" s="14">
        <v>0</v>
      </c>
      <c r="S22" s="21">
        <f>(P22*Q22)+R22</f>
        <v>0</v>
      </c>
      <c r="U22" s="30">
        <f>J22+-S22</f>
        <v>25</v>
      </c>
      <c r="V22" s="67">
        <f>L22+-B22</f>
        <v>28</v>
      </c>
      <c r="W22" s="32">
        <f>U22/J13</f>
        <v>5.6689342403628121E-2</v>
      </c>
      <c r="X22" s="33">
        <f>W22*(365/V22)</f>
        <v>0.73898607061872379</v>
      </c>
    </row>
    <row r="23" spans="1:24" ht="18" customHeight="1" x14ac:dyDescent="0.25">
      <c r="A23" s="2">
        <v>2</v>
      </c>
      <c r="U23" s="30">
        <f>S23+-J23</f>
        <v>0</v>
      </c>
      <c r="V23" s="67">
        <f>L23+-B23</f>
        <v>0</v>
      </c>
      <c r="W23" s="32">
        <f>U23/J13</f>
        <v>0</v>
      </c>
      <c r="X23" s="33" t="e">
        <f>W23*(365/V23)</f>
        <v>#DIV/0!</v>
      </c>
    </row>
    <row r="24" spans="1:24" ht="18" customHeight="1" x14ac:dyDescent="0.25">
      <c r="A24" s="2">
        <v>3</v>
      </c>
      <c r="U24" s="27"/>
      <c r="V24" s="28"/>
      <c r="W24" s="28"/>
      <c r="X24" s="29"/>
    </row>
    <row r="25" spans="1:24" ht="18" customHeight="1" x14ac:dyDescent="0.25">
      <c r="A25" s="2">
        <v>4</v>
      </c>
      <c r="U25" s="27"/>
      <c r="V25" s="28"/>
      <c r="W25" s="28"/>
      <c r="X25" s="29"/>
    </row>
    <row r="26" spans="1:24" ht="18" customHeight="1" x14ac:dyDescent="0.25">
      <c r="A26" s="2">
        <v>5</v>
      </c>
      <c r="U26" s="27"/>
      <c r="V26" s="28"/>
      <c r="W26" s="28"/>
      <c r="X26" s="29"/>
    </row>
    <row r="27" spans="1:24" ht="6.75" customHeight="1" x14ac:dyDescent="0.25">
      <c r="U27" s="27"/>
      <c r="V27" s="28"/>
      <c r="W27" s="28"/>
      <c r="X27" s="29"/>
    </row>
    <row r="28" spans="1:24" x14ac:dyDescent="0.25">
      <c r="B28" s="4"/>
      <c r="C28" s="4"/>
      <c r="F28" s="4"/>
      <c r="L28" s="4"/>
      <c r="M28" s="4"/>
      <c r="O28" s="4"/>
      <c r="U28" s="34">
        <f>SUM(U22:U27)</f>
        <v>25</v>
      </c>
      <c r="V28" s="44"/>
      <c r="W28" s="44"/>
      <c r="X28" s="45"/>
    </row>
    <row r="29" spans="1:24" x14ac:dyDescent="0.25">
      <c r="U29" s="81" t="s">
        <v>20</v>
      </c>
      <c r="V29" s="82"/>
      <c r="W29" s="82"/>
      <c r="X29" s="83"/>
    </row>
    <row r="30" spans="1:24" x14ac:dyDescent="0.25">
      <c r="U30" s="27"/>
      <c r="V30" s="28"/>
      <c r="W30" s="28"/>
      <c r="X30" s="29"/>
    </row>
    <row r="31" spans="1:24" ht="19.5" customHeight="1" x14ac:dyDescent="0.25">
      <c r="A31" s="1" t="s">
        <v>5</v>
      </c>
      <c r="U31" s="27"/>
      <c r="V31" s="28"/>
      <c r="W31" s="28"/>
      <c r="X31" s="29"/>
    </row>
    <row r="32" spans="1:24" ht="3.75" customHeight="1" x14ac:dyDescent="0.25">
      <c r="U32" s="27"/>
      <c r="V32" s="28"/>
      <c r="W32" s="28"/>
      <c r="X32" s="29"/>
    </row>
    <row r="33" spans="1:24" ht="18" customHeight="1" x14ac:dyDescent="0.25">
      <c r="A33" s="2">
        <v>1</v>
      </c>
      <c r="B33" s="11"/>
      <c r="D33" s="12" t="s">
        <v>16</v>
      </c>
      <c r="E33" s="19">
        <v>44026</v>
      </c>
      <c r="G33" s="20">
        <f>G13</f>
        <v>100</v>
      </c>
      <c r="H33" s="12">
        <v>0</v>
      </c>
      <c r="I33" s="12">
        <v>0</v>
      </c>
      <c r="J33" s="21">
        <f>(G33*H33)+-I33</f>
        <v>0</v>
      </c>
      <c r="U33" s="43">
        <f>J33+-S33</f>
        <v>0</v>
      </c>
      <c r="V33" s="64" t="str">
        <f>IF(B33="","0",L13+-B13)</f>
        <v>0</v>
      </c>
      <c r="W33" s="37">
        <f>U33/J13</f>
        <v>0</v>
      </c>
      <c r="X33" s="38" t="e">
        <f>W33*(365/V33)</f>
        <v>#DIV/0!</v>
      </c>
    </row>
    <row r="34" spans="1:24" ht="18" customHeight="1" x14ac:dyDescent="0.25">
      <c r="A34" s="2">
        <v>2</v>
      </c>
      <c r="U34" s="81" t="s">
        <v>19</v>
      </c>
      <c r="V34" s="82"/>
      <c r="W34" s="82"/>
      <c r="X34" s="83"/>
    </row>
    <row r="35" spans="1:24" ht="18" customHeight="1" x14ac:dyDescent="0.25">
      <c r="A35" s="2">
        <v>3</v>
      </c>
      <c r="U35" s="27"/>
      <c r="V35" s="28"/>
      <c r="W35" s="28"/>
      <c r="X35" s="29"/>
    </row>
    <row r="36" spans="1:24" ht="18" customHeight="1" x14ac:dyDescent="0.25">
      <c r="A36" s="2">
        <v>4</v>
      </c>
      <c r="U36" s="27"/>
      <c r="V36" s="28"/>
      <c r="W36" s="28"/>
      <c r="X36" s="29"/>
    </row>
    <row r="37" spans="1:24" ht="6.75" customHeight="1" x14ac:dyDescent="0.25">
      <c r="U37" s="27"/>
      <c r="V37" s="28"/>
      <c r="W37" s="28"/>
      <c r="X37" s="29"/>
    </row>
    <row r="38" spans="1:24" x14ac:dyDescent="0.25">
      <c r="B38" s="4"/>
      <c r="C38" s="4"/>
      <c r="F38" s="4"/>
      <c r="L38" s="4"/>
      <c r="M38" s="4"/>
      <c r="O38" s="4"/>
      <c r="U38" s="34">
        <f>SUM(U33:U37)</f>
        <v>0</v>
      </c>
      <c r="V38" s="28"/>
      <c r="W38" s="28"/>
      <c r="X38" s="29"/>
    </row>
    <row r="39" spans="1:24" x14ac:dyDescent="0.25">
      <c r="A39" s="46" t="s">
        <v>22</v>
      </c>
      <c r="B39" s="47"/>
      <c r="C39" s="47"/>
      <c r="D39" s="48"/>
      <c r="E39" s="48"/>
      <c r="F39" s="47"/>
      <c r="G39" s="48"/>
      <c r="H39" s="48"/>
      <c r="I39" s="48"/>
      <c r="J39" s="49"/>
      <c r="U39" s="27"/>
      <c r="V39" s="28"/>
      <c r="W39" s="28"/>
      <c r="X39" s="29"/>
    </row>
    <row r="40" spans="1:24" x14ac:dyDescent="0.25">
      <c r="A40" s="27" t="s">
        <v>34</v>
      </c>
      <c r="B40" s="50"/>
      <c r="C40" s="50"/>
      <c r="D40" s="51"/>
      <c r="E40" s="51"/>
      <c r="F40" s="50"/>
      <c r="G40" s="51"/>
      <c r="H40" s="51"/>
      <c r="I40" s="51"/>
      <c r="J40" s="52"/>
      <c r="U40" s="27"/>
      <c r="V40" s="28"/>
      <c r="W40" s="28"/>
      <c r="X40" s="29"/>
    </row>
    <row r="41" spans="1:24" s="22" customFormat="1" ht="15.75" x14ac:dyDescent="0.25">
      <c r="A41" s="79" t="s">
        <v>35</v>
      </c>
      <c r="B41" s="54"/>
      <c r="C41" s="54"/>
      <c r="D41" s="55"/>
      <c r="E41" s="55"/>
      <c r="F41" s="54"/>
      <c r="G41" s="55"/>
      <c r="H41" s="55"/>
      <c r="I41" s="55"/>
      <c r="J41" s="56"/>
      <c r="L41" s="5"/>
      <c r="M41" s="5"/>
      <c r="N41" s="15"/>
      <c r="O41" s="5"/>
      <c r="P41" s="15"/>
      <c r="Q41" s="15"/>
      <c r="R41" s="2"/>
      <c r="S41" s="2"/>
      <c r="U41" s="35">
        <f>U17+U28+U38</f>
        <v>84</v>
      </c>
      <c r="V41" s="36">
        <f>V13</f>
        <v>28</v>
      </c>
      <c r="W41" s="37">
        <f>U41/J13</f>
        <v>0.19047619047619047</v>
      </c>
      <c r="X41" s="38">
        <f>W41*(365/V41)</f>
        <v>2.4829931972789114</v>
      </c>
    </row>
    <row r="42" spans="1:24" s="22" customFormat="1" ht="15.75" x14ac:dyDescent="0.25">
      <c r="A42" s="53"/>
      <c r="B42" s="54"/>
      <c r="C42" s="54"/>
      <c r="D42" s="55"/>
      <c r="E42" s="55"/>
      <c r="F42" s="54"/>
      <c r="G42" s="55"/>
      <c r="H42" s="55"/>
      <c r="I42" s="55"/>
      <c r="J42" s="56"/>
      <c r="L42" s="5"/>
      <c r="M42" s="5"/>
      <c r="N42" s="15"/>
      <c r="O42" s="5"/>
      <c r="P42" s="15"/>
      <c r="Q42" s="15"/>
      <c r="R42" s="2"/>
      <c r="S42" s="2"/>
      <c r="U42" s="35"/>
      <c r="V42" s="36"/>
      <c r="W42" s="37"/>
      <c r="X42" s="38"/>
    </row>
    <row r="43" spans="1:24" ht="18.75" customHeight="1" x14ac:dyDescent="0.25">
      <c r="A43" s="39"/>
      <c r="B43" s="57"/>
      <c r="C43" s="57"/>
      <c r="D43" s="58"/>
      <c r="E43" s="58"/>
      <c r="F43" s="57"/>
      <c r="G43" s="58"/>
      <c r="H43" s="58"/>
      <c r="I43" s="58"/>
      <c r="J43" s="59"/>
      <c r="U43" s="84" t="s">
        <v>17</v>
      </c>
      <c r="V43" s="85"/>
      <c r="W43" s="85"/>
      <c r="X43" s="86"/>
    </row>
  </sheetData>
  <mergeCells count="4">
    <mergeCell ref="U18:X18"/>
    <mergeCell ref="U29:X29"/>
    <mergeCell ref="U34:X34"/>
    <mergeCell ref="U43:X43"/>
  </mergeCells>
  <pageMargins left="0.7" right="0.7" top="0.75" bottom="0.75" header="0.3" footer="0.3"/>
  <pageSetup scale="4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35E0B-A628-4F3A-B178-01434E92F151}">
  <sheetPr>
    <pageSetUpPr fitToPage="1"/>
  </sheetPr>
  <dimension ref="A1:X43"/>
  <sheetViews>
    <sheetView zoomScale="85" zoomScaleNormal="85" workbookViewId="0">
      <selection activeCell="Q14" sqref="Q14"/>
    </sheetView>
  </sheetViews>
  <sheetFormatPr defaultRowHeight="15" x14ac:dyDescent="0.25"/>
  <cols>
    <col min="1" max="1" width="16.140625" customWidth="1"/>
    <col min="2" max="2" width="17.7109375" style="3" customWidth="1"/>
    <col min="3" max="3" width="1.85546875" style="3" customWidth="1"/>
    <col min="4" max="4" width="12.85546875" style="2" customWidth="1"/>
    <col min="5" max="5" width="21.140625" style="2" customWidth="1"/>
    <col min="6" max="6" width="1.85546875" style="3" customWidth="1"/>
    <col min="7" max="7" width="12.7109375" style="2" customWidth="1"/>
    <col min="8" max="9" width="13.28515625" style="2" customWidth="1"/>
    <col min="10" max="10" width="13.7109375" style="2" customWidth="1"/>
    <col min="11" max="11" width="5.42578125" customWidth="1"/>
    <col min="12" max="12" width="17.7109375" style="3" customWidth="1"/>
    <col min="13" max="13" width="1.85546875" style="3" customWidth="1"/>
    <col min="14" max="14" width="12.85546875" style="2" customWidth="1"/>
    <col min="15" max="15" width="1.85546875" style="3" customWidth="1"/>
    <col min="16" max="16" width="12.7109375" style="2" customWidth="1"/>
    <col min="17" max="18" width="13.28515625" style="2" customWidth="1"/>
    <col min="19" max="19" width="13.7109375" style="2" customWidth="1"/>
    <col min="20" max="20" width="5.42578125" customWidth="1"/>
    <col min="21" max="21" width="17" customWidth="1"/>
    <col min="22" max="24" width="12.7109375" customWidth="1"/>
  </cols>
  <sheetData>
    <row r="1" spans="1:24" ht="11.25" customHeight="1" x14ac:dyDescent="0.25"/>
    <row r="2" spans="1:24" ht="18.95" customHeight="1" x14ac:dyDescent="0.3">
      <c r="A2" s="23" t="s">
        <v>51</v>
      </c>
      <c r="D2" s="24" t="s">
        <v>18</v>
      </c>
      <c r="E2" s="24" t="s">
        <v>50</v>
      </c>
    </row>
    <row r="3" spans="1:24" ht="18.95" customHeight="1" x14ac:dyDescent="0.25"/>
    <row r="4" spans="1:24" s="22" customFormat="1" ht="18.95" customHeight="1" x14ac:dyDescent="0.25">
      <c r="A4" s="25" t="s">
        <v>24</v>
      </c>
      <c r="B4" s="6"/>
      <c r="C4" s="6"/>
      <c r="D4" s="16"/>
      <c r="E4" s="26" t="s">
        <v>33</v>
      </c>
      <c r="F4" s="5"/>
      <c r="G4" s="80" t="s">
        <v>38</v>
      </c>
      <c r="H4" s="15"/>
      <c r="I4" s="15"/>
      <c r="J4" s="15"/>
      <c r="L4" s="5"/>
      <c r="M4" s="5"/>
      <c r="N4" s="15"/>
      <c r="O4" s="5"/>
      <c r="P4" s="15"/>
      <c r="Q4" s="15"/>
      <c r="R4" s="15"/>
      <c r="S4" s="15"/>
    </row>
    <row r="5" spans="1:24" s="22" customFormat="1" ht="18.95" customHeight="1" x14ac:dyDescent="0.25">
      <c r="A5" s="25" t="s">
        <v>23</v>
      </c>
      <c r="B5" s="6"/>
      <c r="C5" s="6"/>
      <c r="D5" s="16"/>
      <c r="E5" s="26">
        <v>44035</v>
      </c>
      <c r="F5" s="5"/>
      <c r="G5" s="15"/>
      <c r="H5" s="15"/>
      <c r="I5" s="15"/>
      <c r="J5" s="15"/>
      <c r="L5" s="5"/>
      <c r="M5" s="5"/>
      <c r="N5" s="15"/>
      <c r="O5" s="5"/>
      <c r="P5" s="15"/>
      <c r="Q5" s="15"/>
      <c r="R5" s="15"/>
      <c r="S5" s="15"/>
      <c r="U5" s="60"/>
      <c r="V5" s="60"/>
      <c r="W5" s="60"/>
      <c r="X5" s="60"/>
    </row>
    <row r="6" spans="1:24" x14ac:dyDescent="0.25">
      <c r="U6" s="28"/>
      <c r="V6" s="28"/>
      <c r="W6" s="28"/>
      <c r="X6" s="28"/>
    </row>
    <row r="7" spans="1:24" s="17" customFormat="1" ht="30.75" customHeight="1" x14ac:dyDescent="0.25">
      <c r="B7" s="18"/>
      <c r="C7" s="18"/>
      <c r="F7" s="18"/>
      <c r="L7" s="18"/>
      <c r="M7" s="18"/>
      <c r="O7" s="18"/>
      <c r="U7" s="61" t="s">
        <v>8</v>
      </c>
      <c r="V7" s="62" t="s">
        <v>9</v>
      </c>
      <c r="W7" s="62" t="s">
        <v>10</v>
      </c>
      <c r="X7" s="63" t="s">
        <v>11</v>
      </c>
    </row>
    <row r="8" spans="1:24" ht="15.75" x14ac:dyDescent="0.25">
      <c r="B8" s="6"/>
      <c r="C8" s="6"/>
      <c r="D8" s="6"/>
      <c r="E8" s="6"/>
      <c r="F8" s="6"/>
      <c r="L8" s="6"/>
      <c r="M8" s="6"/>
      <c r="N8" s="6"/>
      <c r="O8" s="6"/>
      <c r="U8" s="27"/>
      <c r="V8" s="28"/>
      <c r="W8" s="28"/>
      <c r="X8" s="29"/>
    </row>
    <row r="9" spans="1:24" x14ac:dyDescent="0.25">
      <c r="U9" s="27"/>
      <c r="V9" s="28"/>
      <c r="W9" s="28"/>
      <c r="X9" s="29"/>
    </row>
    <row r="10" spans="1:24" x14ac:dyDescent="0.25">
      <c r="U10" s="27"/>
      <c r="V10" s="28"/>
      <c r="W10" s="28"/>
      <c r="X10" s="29"/>
    </row>
    <row r="11" spans="1:24" ht="19.5" customHeight="1" x14ac:dyDescent="0.25">
      <c r="A11" s="1" t="s">
        <v>2</v>
      </c>
      <c r="U11" s="27"/>
      <c r="V11" s="28"/>
      <c r="W11" s="28"/>
      <c r="X11" s="29"/>
    </row>
    <row r="12" spans="1:24" ht="3.75" customHeight="1" x14ac:dyDescent="0.25">
      <c r="U12" s="27"/>
      <c r="V12" s="28"/>
      <c r="W12" s="28"/>
      <c r="X12" s="29"/>
    </row>
    <row r="13" spans="1:24" ht="18" customHeight="1" x14ac:dyDescent="0.25">
      <c r="A13" s="2">
        <v>1</v>
      </c>
      <c r="B13" s="7">
        <v>44004</v>
      </c>
      <c r="D13" s="8" t="s">
        <v>6</v>
      </c>
      <c r="E13" s="8" t="s">
        <v>12</v>
      </c>
      <c r="G13" s="8">
        <v>100</v>
      </c>
      <c r="H13" s="9">
        <v>27.6</v>
      </c>
      <c r="I13" s="10">
        <v>0</v>
      </c>
      <c r="J13" s="21">
        <f>(G13*H13)+-I13</f>
        <v>2760</v>
      </c>
      <c r="L13" s="71">
        <v>44029</v>
      </c>
      <c r="M13" s="71"/>
      <c r="N13" s="72" t="s">
        <v>7</v>
      </c>
      <c r="O13" s="71"/>
      <c r="P13" s="72">
        <v>100</v>
      </c>
      <c r="Q13" s="73">
        <v>25</v>
      </c>
      <c r="R13" s="74">
        <v>0</v>
      </c>
      <c r="S13" s="21">
        <f>(P13*Q13)+-R13</f>
        <v>2500</v>
      </c>
      <c r="U13" s="30">
        <f>S13+-J13</f>
        <v>-260</v>
      </c>
      <c r="V13" s="66">
        <f>IF(B13="","0",L13+-B13)</f>
        <v>25</v>
      </c>
      <c r="W13" s="32">
        <f>U13/J13</f>
        <v>-9.420289855072464E-2</v>
      </c>
      <c r="X13" s="33">
        <f>W13*(365/V13)</f>
        <v>-1.3753623188405797</v>
      </c>
    </row>
    <row r="14" spans="1:24" ht="18" customHeight="1" x14ac:dyDescent="0.25">
      <c r="A14" s="2">
        <v>2</v>
      </c>
      <c r="U14" s="30"/>
      <c r="V14" s="65"/>
      <c r="W14" s="32"/>
      <c r="X14" s="33"/>
    </row>
    <row r="15" spans="1:24" ht="18" customHeight="1" x14ac:dyDescent="0.25">
      <c r="A15" s="2">
        <v>3</v>
      </c>
      <c r="U15" s="40"/>
      <c r="V15" s="41"/>
      <c r="W15" s="41"/>
      <c r="X15" s="42"/>
    </row>
    <row r="16" spans="1:24" ht="6.75" customHeight="1" x14ac:dyDescent="0.25">
      <c r="U16" s="27"/>
      <c r="V16" s="28"/>
      <c r="W16" s="28"/>
      <c r="X16" s="29"/>
    </row>
    <row r="17" spans="1:24" x14ac:dyDescent="0.25">
      <c r="B17" s="4" t="s">
        <v>4</v>
      </c>
      <c r="C17" s="4"/>
      <c r="F17" s="4"/>
      <c r="L17" s="4"/>
      <c r="M17" s="4"/>
      <c r="O17" s="4"/>
      <c r="U17" s="34">
        <f>SUM(U13:U16)</f>
        <v>-260</v>
      </c>
      <c r="V17" s="44"/>
      <c r="W17" s="44"/>
      <c r="X17" s="45"/>
    </row>
    <row r="18" spans="1:24" x14ac:dyDescent="0.25">
      <c r="U18" s="81" t="s">
        <v>21</v>
      </c>
      <c r="V18" s="82"/>
      <c r="W18" s="82"/>
      <c r="X18" s="83"/>
    </row>
    <row r="19" spans="1:24" x14ac:dyDescent="0.25">
      <c r="U19" s="27"/>
      <c r="V19" s="28"/>
      <c r="W19" s="28"/>
      <c r="X19" s="29"/>
    </row>
    <row r="20" spans="1:24" ht="19.5" customHeight="1" x14ac:dyDescent="0.25">
      <c r="A20" s="1" t="s">
        <v>3</v>
      </c>
      <c r="U20" s="27"/>
      <c r="V20" s="28"/>
      <c r="W20" s="28"/>
      <c r="X20" s="29"/>
    </row>
    <row r="21" spans="1:24" ht="3.75" customHeight="1" x14ac:dyDescent="0.25">
      <c r="U21" s="27"/>
      <c r="V21" s="28"/>
      <c r="W21" s="28"/>
      <c r="X21" s="29"/>
    </row>
    <row r="22" spans="1:24" ht="18" customHeight="1" x14ac:dyDescent="0.25">
      <c r="A22" s="2">
        <v>1</v>
      </c>
      <c r="B22" s="7">
        <v>44004</v>
      </c>
      <c r="D22" s="8" t="s">
        <v>13</v>
      </c>
      <c r="E22" s="8" t="s">
        <v>52</v>
      </c>
      <c r="G22" s="8">
        <v>100</v>
      </c>
      <c r="H22" s="9">
        <v>0.18</v>
      </c>
      <c r="I22" s="10">
        <v>0</v>
      </c>
      <c r="J22" s="21">
        <f>(G22*H22)+-I22</f>
        <v>18</v>
      </c>
      <c r="L22" s="11">
        <v>44008</v>
      </c>
      <c r="M22" s="11"/>
      <c r="N22" s="12" t="s">
        <v>15</v>
      </c>
      <c r="O22" s="11"/>
      <c r="P22" s="12">
        <v>100</v>
      </c>
      <c r="Q22" s="13">
        <v>0</v>
      </c>
      <c r="R22" s="14">
        <v>0</v>
      </c>
      <c r="S22" s="21">
        <f>(P22*Q22)+R22</f>
        <v>0</v>
      </c>
      <c r="U22" s="30">
        <f>J22+-S22</f>
        <v>18</v>
      </c>
      <c r="V22" s="67">
        <f>L22+-B22</f>
        <v>4</v>
      </c>
      <c r="W22" s="32">
        <f>U22/J13</f>
        <v>6.5217391304347823E-3</v>
      </c>
      <c r="X22" s="33">
        <f>W22*(365/V22)</f>
        <v>0.59510869565217384</v>
      </c>
    </row>
    <row r="23" spans="1:24" ht="18" customHeight="1" x14ac:dyDescent="0.25">
      <c r="A23" s="2">
        <v>2</v>
      </c>
      <c r="B23" s="7">
        <v>44011</v>
      </c>
      <c r="D23" s="8" t="s">
        <v>13</v>
      </c>
      <c r="E23" s="8" t="s">
        <v>52</v>
      </c>
      <c r="G23" s="8">
        <v>100</v>
      </c>
      <c r="H23" s="9">
        <v>0.18</v>
      </c>
      <c r="I23" s="10">
        <v>0</v>
      </c>
      <c r="J23" s="21">
        <f>(G23*H23)+-I23</f>
        <v>18</v>
      </c>
      <c r="L23" s="11">
        <v>44014</v>
      </c>
      <c r="M23" s="11"/>
      <c r="N23" s="12" t="s">
        <v>15</v>
      </c>
      <c r="O23" s="11"/>
      <c r="P23" s="12">
        <v>100</v>
      </c>
      <c r="Q23" s="13">
        <v>0</v>
      </c>
      <c r="R23" s="14">
        <v>0</v>
      </c>
      <c r="S23" s="21">
        <f>(P23*Q23)+R23</f>
        <v>0</v>
      </c>
      <c r="U23" s="30">
        <f>J23+-S23</f>
        <v>18</v>
      </c>
      <c r="V23" s="67">
        <f>L23+-B23</f>
        <v>3</v>
      </c>
      <c r="W23" s="32" t="e">
        <f>U23/J14</f>
        <v>#DIV/0!</v>
      </c>
      <c r="X23" s="33" t="e">
        <f>W23*(365/V23)</f>
        <v>#DIV/0!</v>
      </c>
    </row>
    <row r="24" spans="1:24" ht="18" customHeight="1" x14ac:dyDescent="0.25">
      <c r="A24" s="2">
        <v>3</v>
      </c>
      <c r="B24" s="7">
        <v>44017</v>
      </c>
      <c r="D24" s="8" t="s">
        <v>13</v>
      </c>
      <c r="E24" s="8" t="s">
        <v>53</v>
      </c>
      <c r="G24" s="8">
        <v>100</v>
      </c>
      <c r="H24" s="9">
        <v>0.18</v>
      </c>
      <c r="I24" s="10">
        <v>0</v>
      </c>
      <c r="J24" s="21">
        <f>(G24*H24)+-I24</f>
        <v>18</v>
      </c>
      <c r="L24" s="11">
        <v>44022</v>
      </c>
      <c r="M24" s="11"/>
      <c r="N24" s="12" t="s">
        <v>15</v>
      </c>
      <c r="O24" s="11"/>
      <c r="P24" s="12">
        <v>100</v>
      </c>
      <c r="Q24" s="13">
        <v>0</v>
      </c>
      <c r="R24" s="14">
        <v>0</v>
      </c>
      <c r="S24" s="21">
        <f>(P24*Q24)+R24</f>
        <v>0</v>
      </c>
      <c r="U24" s="30">
        <f t="shared" ref="U24:U25" si="0">J24+-S24</f>
        <v>18</v>
      </c>
      <c r="V24" s="67">
        <f t="shared" ref="V24:V25" si="1">L24+-B24</f>
        <v>5</v>
      </c>
      <c r="W24" s="32" t="e">
        <f t="shared" ref="W24:W25" si="2">U24/J15</f>
        <v>#DIV/0!</v>
      </c>
      <c r="X24" s="33" t="e">
        <f t="shared" ref="X24:X25" si="3">W24*(365/V24)</f>
        <v>#DIV/0!</v>
      </c>
    </row>
    <row r="25" spans="1:24" ht="18" customHeight="1" x14ac:dyDescent="0.25">
      <c r="A25" s="2">
        <v>4</v>
      </c>
      <c r="B25" s="7">
        <v>44024</v>
      </c>
      <c r="D25" s="8" t="s">
        <v>13</v>
      </c>
      <c r="E25" s="8" t="s">
        <v>54</v>
      </c>
      <c r="G25" s="8">
        <v>100</v>
      </c>
      <c r="H25" s="9">
        <v>0.18</v>
      </c>
      <c r="I25" s="10">
        <v>0</v>
      </c>
      <c r="J25" s="21">
        <f>(G25*H25)+-I25</f>
        <v>18</v>
      </c>
      <c r="L25" s="11">
        <v>44029</v>
      </c>
      <c r="M25" s="11"/>
      <c r="N25" s="12" t="s">
        <v>15</v>
      </c>
      <c r="O25" s="11"/>
      <c r="P25" s="12">
        <v>100</v>
      </c>
      <c r="Q25" s="13">
        <v>0</v>
      </c>
      <c r="R25" s="14">
        <v>0</v>
      </c>
      <c r="S25" s="21">
        <f>(P25*Q25)+R25</f>
        <v>0</v>
      </c>
      <c r="U25" s="30">
        <f t="shared" si="0"/>
        <v>18</v>
      </c>
      <c r="V25" s="67">
        <f t="shared" si="1"/>
        <v>5</v>
      </c>
      <c r="W25" s="32" t="e">
        <f t="shared" si="2"/>
        <v>#DIV/0!</v>
      </c>
      <c r="X25" s="33" t="e">
        <f t="shared" si="3"/>
        <v>#DIV/0!</v>
      </c>
    </row>
    <row r="26" spans="1:24" ht="18" customHeight="1" x14ac:dyDescent="0.25">
      <c r="A26" s="2">
        <v>5</v>
      </c>
      <c r="U26" s="27"/>
      <c r="V26" s="28"/>
      <c r="W26" s="28"/>
      <c r="X26" s="29"/>
    </row>
    <row r="27" spans="1:24" ht="6.75" customHeight="1" x14ac:dyDescent="0.25">
      <c r="U27" s="27"/>
      <c r="V27" s="28"/>
      <c r="W27" s="28"/>
      <c r="X27" s="29"/>
    </row>
    <row r="28" spans="1:24" x14ac:dyDescent="0.25">
      <c r="B28" s="4"/>
      <c r="C28" s="4"/>
      <c r="F28" s="4"/>
      <c r="L28" s="4"/>
      <c r="M28" s="4"/>
      <c r="O28" s="4"/>
      <c r="U28" s="34">
        <f>SUM(U22:U27)</f>
        <v>72</v>
      </c>
      <c r="V28" s="44"/>
      <c r="W28" s="44"/>
      <c r="X28" s="45"/>
    </row>
    <row r="29" spans="1:24" x14ac:dyDescent="0.25">
      <c r="U29" s="81" t="s">
        <v>20</v>
      </c>
      <c r="V29" s="82"/>
      <c r="W29" s="82"/>
      <c r="X29" s="83"/>
    </row>
    <row r="30" spans="1:24" x14ac:dyDescent="0.25">
      <c r="U30" s="27"/>
      <c r="V30" s="28"/>
      <c r="W30" s="28"/>
      <c r="X30" s="29"/>
    </row>
    <row r="31" spans="1:24" ht="19.5" customHeight="1" x14ac:dyDescent="0.25">
      <c r="A31" s="1" t="s">
        <v>5</v>
      </c>
      <c r="U31" s="27"/>
      <c r="V31" s="28"/>
      <c r="W31" s="28"/>
      <c r="X31" s="29"/>
    </row>
    <row r="32" spans="1:24" ht="3.75" customHeight="1" x14ac:dyDescent="0.25">
      <c r="U32" s="27"/>
      <c r="V32" s="28"/>
      <c r="W32" s="28"/>
      <c r="X32" s="29"/>
    </row>
    <row r="33" spans="1:24" ht="18" customHeight="1" x14ac:dyDescent="0.25">
      <c r="A33" s="2">
        <v>1</v>
      </c>
      <c r="B33" s="11"/>
      <c r="D33" s="12" t="s">
        <v>16</v>
      </c>
      <c r="E33" s="19">
        <v>44026</v>
      </c>
      <c r="G33" s="20">
        <f>G13</f>
        <v>100</v>
      </c>
      <c r="H33" s="12">
        <v>0</v>
      </c>
      <c r="I33" s="12">
        <v>0</v>
      </c>
      <c r="J33" s="21">
        <f>(G33*H33)+-I33</f>
        <v>0</v>
      </c>
      <c r="U33" s="43">
        <f>J33+-S33</f>
        <v>0</v>
      </c>
      <c r="V33" s="64" t="str">
        <f>IF(B33="","0",L13+-B13)</f>
        <v>0</v>
      </c>
      <c r="W33" s="37">
        <f>U33/J13</f>
        <v>0</v>
      </c>
      <c r="X33" s="38" t="e">
        <f>W33*(365/V33)</f>
        <v>#DIV/0!</v>
      </c>
    </row>
    <row r="34" spans="1:24" ht="18" customHeight="1" x14ac:dyDescent="0.25">
      <c r="A34" s="2">
        <v>2</v>
      </c>
      <c r="U34" s="81" t="s">
        <v>19</v>
      </c>
      <c r="V34" s="82"/>
      <c r="W34" s="82"/>
      <c r="X34" s="83"/>
    </row>
    <row r="35" spans="1:24" ht="18" customHeight="1" x14ac:dyDescent="0.25">
      <c r="A35" s="2">
        <v>3</v>
      </c>
      <c r="U35" s="27"/>
      <c r="V35" s="28"/>
      <c r="W35" s="28"/>
      <c r="X35" s="29"/>
    </row>
    <row r="36" spans="1:24" ht="18" customHeight="1" x14ac:dyDescent="0.25">
      <c r="A36" s="2">
        <v>4</v>
      </c>
      <c r="U36" s="27"/>
      <c r="V36" s="28"/>
      <c r="W36" s="28"/>
      <c r="X36" s="29"/>
    </row>
    <row r="37" spans="1:24" ht="6.75" customHeight="1" x14ac:dyDescent="0.25">
      <c r="U37" s="27"/>
      <c r="V37" s="28"/>
      <c r="W37" s="28"/>
      <c r="X37" s="29"/>
    </row>
    <row r="38" spans="1:24" x14ac:dyDescent="0.25">
      <c r="B38" s="4"/>
      <c r="C38" s="4"/>
      <c r="F38" s="4"/>
      <c r="L38" s="4"/>
      <c r="M38" s="4"/>
      <c r="O38" s="4"/>
      <c r="U38" s="34">
        <f>SUM(U33:U37)</f>
        <v>0</v>
      </c>
      <c r="V38" s="28"/>
      <c r="W38" s="28"/>
      <c r="X38" s="29"/>
    </row>
    <row r="39" spans="1:24" x14ac:dyDescent="0.25">
      <c r="A39" s="46" t="s">
        <v>22</v>
      </c>
      <c r="B39" s="47"/>
      <c r="C39" s="47"/>
      <c r="D39" s="48"/>
      <c r="E39" s="48"/>
      <c r="F39" s="47"/>
      <c r="G39" s="48"/>
      <c r="H39" s="48"/>
      <c r="I39" s="48"/>
      <c r="J39" s="49"/>
      <c r="U39" s="27"/>
      <c r="V39" s="28"/>
      <c r="W39" s="28"/>
      <c r="X39" s="29"/>
    </row>
    <row r="40" spans="1:24" x14ac:dyDescent="0.25">
      <c r="A40" s="27" t="s">
        <v>34</v>
      </c>
      <c r="B40" s="50"/>
      <c r="C40" s="50"/>
      <c r="D40" s="51"/>
      <c r="E40" s="51"/>
      <c r="F40" s="50"/>
      <c r="G40" s="51"/>
      <c r="H40" s="51"/>
      <c r="I40" s="51"/>
      <c r="J40" s="52"/>
      <c r="U40" s="27"/>
      <c r="V40" s="28"/>
      <c r="W40" s="28"/>
      <c r="X40" s="29"/>
    </row>
    <row r="41" spans="1:24" s="22" customFormat="1" ht="15.75" x14ac:dyDescent="0.25">
      <c r="A41" s="79" t="s">
        <v>35</v>
      </c>
      <c r="B41" s="54"/>
      <c r="C41" s="54"/>
      <c r="D41" s="55"/>
      <c r="E41" s="55"/>
      <c r="F41" s="54"/>
      <c r="G41" s="55"/>
      <c r="H41" s="55"/>
      <c r="I41" s="55"/>
      <c r="J41" s="56"/>
      <c r="L41" s="5"/>
      <c r="M41" s="5"/>
      <c r="N41" s="15"/>
      <c r="O41" s="5"/>
      <c r="P41" s="15"/>
      <c r="Q41" s="15"/>
      <c r="R41" s="2"/>
      <c r="S41" s="2"/>
      <c r="U41" s="35">
        <f>U17+U28+U38</f>
        <v>-188</v>
      </c>
      <c r="V41" s="36">
        <f>V13</f>
        <v>25</v>
      </c>
      <c r="W41" s="37">
        <f>U41/J13</f>
        <v>-6.8115942028985507E-2</v>
      </c>
      <c r="X41" s="38">
        <f>W41*(365/V41)</f>
        <v>-0.99449275362318834</v>
      </c>
    </row>
    <row r="42" spans="1:24" s="22" customFormat="1" ht="15.75" x14ac:dyDescent="0.25">
      <c r="A42" s="53"/>
      <c r="B42" s="54"/>
      <c r="C42" s="54"/>
      <c r="D42" s="55"/>
      <c r="E42" s="55"/>
      <c r="F42" s="54"/>
      <c r="G42" s="55"/>
      <c r="H42" s="55"/>
      <c r="I42" s="55"/>
      <c r="J42" s="56"/>
      <c r="L42" s="5"/>
      <c r="M42" s="5"/>
      <c r="N42" s="15"/>
      <c r="O42" s="5"/>
      <c r="P42" s="15"/>
      <c r="Q42" s="15"/>
      <c r="R42" s="2"/>
      <c r="S42" s="2"/>
      <c r="U42" s="35"/>
      <c r="V42" s="36"/>
      <c r="W42" s="37"/>
      <c r="X42" s="38"/>
    </row>
    <row r="43" spans="1:24" ht="18.75" customHeight="1" x14ac:dyDescent="0.25">
      <c r="A43" s="39"/>
      <c r="B43" s="57"/>
      <c r="C43" s="57"/>
      <c r="D43" s="58"/>
      <c r="E43" s="58"/>
      <c r="F43" s="57"/>
      <c r="G43" s="58"/>
      <c r="H43" s="58"/>
      <c r="I43" s="58"/>
      <c r="J43" s="59"/>
      <c r="U43" s="84" t="s">
        <v>17</v>
      </c>
      <c r="V43" s="85"/>
      <c r="W43" s="85"/>
      <c r="X43" s="86"/>
    </row>
  </sheetData>
  <mergeCells count="4">
    <mergeCell ref="U18:X18"/>
    <mergeCell ref="U29:X29"/>
    <mergeCell ref="U34:X34"/>
    <mergeCell ref="U43:X43"/>
  </mergeCells>
  <pageMargins left="0.7" right="0.7" top="0.75" bottom="0.75" header="0.3" footer="0.3"/>
  <pageSetup scale="4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29D66-5B27-4099-BE15-1AE9206382A7}">
  <sheetPr>
    <pageSetUpPr fitToPage="1"/>
  </sheetPr>
  <dimension ref="A1:X43"/>
  <sheetViews>
    <sheetView tabSelected="1" topLeftCell="A8" zoomScale="85" zoomScaleNormal="85" workbookViewId="0">
      <selection activeCell="H23" sqref="H23"/>
    </sheetView>
  </sheetViews>
  <sheetFormatPr defaultRowHeight="15" x14ac:dyDescent="0.25"/>
  <cols>
    <col min="1" max="1" width="16.140625" customWidth="1"/>
    <col min="2" max="2" width="17.7109375" style="3" customWidth="1"/>
    <col min="3" max="3" width="1.85546875" style="3" customWidth="1"/>
    <col min="4" max="4" width="12.85546875" style="2" customWidth="1"/>
    <col min="5" max="5" width="21.140625" style="2" customWidth="1"/>
    <col min="6" max="6" width="1.85546875" style="3" customWidth="1"/>
    <col min="7" max="7" width="12.7109375" style="2" customWidth="1"/>
    <col min="8" max="9" width="13.28515625" style="2" customWidth="1"/>
    <col min="10" max="10" width="13.7109375" style="2" customWidth="1"/>
    <col min="11" max="11" width="5.42578125" customWidth="1"/>
    <col min="12" max="12" width="17.7109375" style="3" customWidth="1"/>
    <col min="13" max="13" width="1.85546875" style="3" customWidth="1"/>
    <col min="14" max="14" width="12.85546875" style="2" customWidth="1"/>
    <col min="15" max="15" width="1.85546875" style="3" customWidth="1"/>
    <col min="16" max="16" width="12.7109375" style="2" customWidth="1"/>
    <col min="17" max="18" width="13.28515625" style="2" customWidth="1"/>
    <col min="19" max="19" width="13.7109375" style="2" customWidth="1"/>
    <col min="20" max="20" width="5.42578125" customWidth="1"/>
    <col min="21" max="21" width="17" customWidth="1"/>
    <col min="22" max="24" width="12.7109375" customWidth="1"/>
  </cols>
  <sheetData>
    <row r="1" spans="1:24" ht="11.25" customHeight="1" x14ac:dyDescent="0.25"/>
    <row r="2" spans="1:24" ht="18.95" customHeight="1" x14ac:dyDescent="0.3">
      <c r="A2" s="23">
        <v>1</v>
      </c>
      <c r="D2" s="24" t="s">
        <v>18</v>
      </c>
      <c r="E2" s="24">
        <v>1</v>
      </c>
    </row>
    <row r="3" spans="1:24" ht="18.95" customHeight="1" x14ac:dyDescent="0.25"/>
    <row r="4" spans="1:24" s="22" customFormat="1" ht="18.95" customHeight="1" x14ac:dyDescent="0.25">
      <c r="A4" s="25" t="s">
        <v>24</v>
      </c>
      <c r="B4" s="6"/>
      <c r="C4" s="6"/>
      <c r="D4" s="16"/>
      <c r="E4" s="26" t="s">
        <v>33</v>
      </c>
      <c r="F4" s="5"/>
      <c r="G4" s="80" t="s">
        <v>38</v>
      </c>
      <c r="H4" s="15"/>
      <c r="I4" s="15"/>
      <c r="J4" s="15"/>
      <c r="L4" s="5"/>
      <c r="M4" s="5"/>
      <c r="N4" s="15"/>
      <c r="O4" s="5"/>
      <c r="P4" s="15"/>
      <c r="Q4" s="15"/>
      <c r="R4" s="15"/>
      <c r="S4" s="15"/>
    </row>
    <row r="5" spans="1:24" s="22" customFormat="1" ht="18.95" customHeight="1" x14ac:dyDescent="0.25">
      <c r="A5" s="25" t="s">
        <v>23</v>
      </c>
      <c r="B5" s="6"/>
      <c r="C5" s="6"/>
      <c r="D5" s="16"/>
      <c r="E5" s="26">
        <v>44035</v>
      </c>
      <c r="F5" s="5"/>
      <c r="G5" s="15"/>
      <c r="H5" s="15"/>
      <c r="I5" s="15"/>
      <c r="J5" s="15"/>
      <c r="L5" s="5"/>
      <c r="M5" s="5"/>
      <c r="N5" s="15"/>
      <c r="O5" s="5"/>
      <c r="P5" s="15"/>
      <c r="Q5" s="15"/>
      <c r="R5" s="15"/>
      <c r="S5" s="15"/>
      <c r="U5" s="60"/>
      <c r="V5" s="60"/>
      <c r="W5" s="60"/>
      <c r="X5" s="60"/>
    </row>
    <row r="6" spans="1:24" x14ac:dyDescent="0.25">
      <c r="U6" s="28"/>
      <c r="V6" s="28"/>
      <c r="W6" s="28"/>
      <c r="X6" s="28"/>
    </row>
    <row r="7" spans="1:24" s="17" customFormat="1" ht="30.75" customHeight="1" x14ac:dyDescent="0.25">
      <c r="B7" s="18"/>
      <c r="C7" s="18"/>
      <c r="F7" s="18"/>
      <c r="L7" s="18"/>
      <c r="M7" s="18"/>
      <c r="O7" s="18"/>
      <c r="U7" s="61" t="s">
        <v>8</v>
      </c>
      <c r="V7" s="62" t="s">
        <v>9</v>
      </c>
      <c r="W7" s="62" t="s">
        <v>10</v>
      </c>
      <c r="X7" s="63" t="s">
        <v>11</v>
      </c>
    </row>
    <row r="8" spans="1:24" ht="15.75" x14ac:dyDescent="0.25">
      <c r="B8" s="6"/>
      <c r="C8" s="6"/>
      <c r="D8" s="6"/>
      <c r="E8" s="6"/>
      <c r="F8" s="6"/>
      <c r="L8" s="6"/>
      <c r="M8" s="6"/>
      <c r="N8" s="6"/>
      <c r="O8" s="6"/>
      <c r="U8" s="27"/>
      <c r="V8" s="28"/>
      <c r="W8" s="28"/>
      <c r="X8" s="29"/>
    </row>
    <row r="9" spans="1:24" x14ac:dyDescent="0.25">
      <c r="U9" s="27"/>
      <c r="V9" s="28"/>
      <c r="W9" s="28"/>
      <c r="X9" s="29"/>
    </row>
    <row r="10" spans="1:24" x14ac:dyDescent="0.25">
      <c r="U10" s="27"/>
      <c r="V10" s="28"/>
      <c r="W10" s="28"/>
      <c r="X10" s="29"/>
    </row>
    <row r="11" spans="1:24" ht="19.5" customHeight="1" x14ac:dyDescent="0.25">
      <c r="A11" s="1" t="s">
        <v>2</v>
      </c>
      <c r="U11" s="27"/>
      <c r="V11" s="28"/>
      <c r="W11" s="28"/>
      <c r="X11" s="29"/>
    </row>
    <row r="12" spans="1:24" ht="3.75" customHeight="1" x14ac:dyDescent="0.25">
      <c r="U12" s="27"/>
      <c r="V12" s="28"/>
      <c r="W12" s="28"/>
      <c r="X12" s="29"/>
    </row>
    <row r="13" spans="1:24" ht="18" customHeight="1" x14ac:dyDescent="0.25">
      <c r="A13" s="2">
        <v>1</v>
      </c>
      <c r="B13" s="7">
        <v>44004</v>
      </c>
      <c r="D13" s="8" t="s">
        <v>6</v>
      </c>
      <c r="E13" s="8" t="s">
        <v>12</v>
      </c>
      <c r="G13" s="8">
        <v>100</v>
      </c>
      <c r="H13" s="9">
        <v>10.25</v>
      </c>
      <c r="I13" s="10">
        <v>0</v>
      </c>
      <c r="J13" s="21">
        <f>(G13*H13)+-I13</f>
        <v>1025</v>
      </c>
      <c r="L13" s="71">
        <v>44043</v>
      </c>
      <c r="M13" s="71"/>
      <c r="N13" s="72" t="s">
        <v>7</v>
      </c>
      <c r="O13" s="71"/>
      <c r="P13" s="72">
        <v>100</v>
      </c>
      <c r="Q13" s="73">
        <v>10.5</v>
      </c>
      <c r="R13" s="74">
        <v>0</v>
      </c>
      <c r="S13" s="21">
        <f>(P13*Q13)+-R13</f>
        <v>1050</v>
      </c>
      <c r="U13" s="30">
        <f>S13+-J13</f>
        <v>25</v>
      </c>
      <c r="V13" s="66">
        <f>IF(B13="","0",L13+-B13)</f>
        <v>39</v>
      </c>
      <c r="W13" s="32">
        <f>U13/J13</f>
        <v>2.4390243902439025E-2</v>
      </c>
      <c r="X13" s="33">
        <f>W13*(365/V13)</f>
        <v>0.22826766729205755</v>
      </c>
    </row>
    <row r="14" spans="1:24" ht="18" customHeight="1" x14ac:dyDescent="0.25">
      <c r="A14" s="2">
        <v>2</v>
      </c>
      <c r="U14" s="30"/>
      <c r="V14" s="65"/>
      <c r="W14" s="32"/>
      <c r="X14" s="33"/>
    </row>
    <row r="15" spans="1:24" ht="18" customHeight="1" x14ac:dyDescent="0.25">
      <c r="A15" s="2">
        <v>3</v>
      </c>
      <c r="U15" s="40"/>
      <c r="V15" s="41"/>
      <c r="W15" s="41"/>
      <c r="X15" s="42"/>
    </row>
    <row r="16" spans="1:24" ht="6.75" customHeight="1" x14ac:dyDescent="0.25">
      <c r="U16" s="27"/>
      <c r="V16" s="28"/>
      <c r="W16" s="28"/>
      <c r="X16" s="29"/>
    </row>
    <row r="17" spans="1:24" x14ac:dyDescent="0.25">
      <c r="B17" s="4" t="s">
        <v>4</v>
      </c>
      <c r="C17" s="4"/>
      <c r="F17" s="4"/>
      <c r="L17" s="4"/>
      <c r="M17" s="4"/>
      <c r="O17" s="4"/>
      <c r="U17" s="34">
        <f>SUM(U13:U16)</f>
        <v>25</v>
      </c>
      <c r="V17" s="44"/>
      <c r="W17" s="44"/>
      <c r="X17" s="45"/>
    </row>
    <row r="18" spans="1:24" x14ac:dyDescent="0.25">
      <c r="U18" s="81" t="s">
        <v>21</v>
      </c>
      <c r="V18" s="82"/>
      <c r="W18" s="82"/>
      <c r="X18" s="83"/>
    </row>
    <row r="19" spans="1:24" x14ac:dyDescent="0.25">
      <c r="U19" s="27"/>
      <c r="V19" s="28"/>
      <c r="W19" s="28"/>
      <c r="X19" s="29"/>
    </row>
    <row r="20" spans="1:24" ht="19.5" customHeight="1" x14ac:dyDescent="0.25">
      <c r="A20" s="1" t="s">
        <v>3</v>
      </c>
      <c r="U20" s="27"/>
      <c r="V20" s="28"/>
      <c r="W20" s="28"/>
      <c r="X20" s="29"/>
    </row>
    <row r="21" spans="1:24" ht="3.75" customHeight="1" x14ac:dyDescent="0.25">
      <c r="U21" s="27"/>
      <c r="V21" s="28"/>
      <c r="W21" s="28"/>
      <c r="X21" s="29"/>
    </row>
    <row r="22" spans="1:24" ht="18" customHeight="1" x14ac:dyDescent="0.25">
      <c r="A22" s="2">
        <v>1</v>
      </c>
      <c r="B22" s="7">
        <v>44004</v>
      </c>
      <c r="D22" s="8" t="s">
        <v>13</v>
      </c>
      <c r="E22" s="8" t="s">
        <v>55</v>
      </c>
      <c r="G22" s="8">
        <v>100</v>
      </c>
      <c r="H22" s="9">
        <v>0.72</v>
      </c>
      <c r="I22" s="10">
        <v>0</v>
      </c>
      <c r="J22" s="21">
        <f>(G22*H22)+-I22</f>
        <v>72</v>
      </c>
      <c r="L22" s="11">
        <v>44043</v>
      </c>
      <c r="M22" s="11"/>
      <c r="N22" s="12" t="s">
        <v>15</v>
      </c>
      <c r="O22" s="11"/>
      <c r="P22" s="12">
        <v>100</v>
      </c>
      <c r="Q22" s="13">
        <v>0</v>
      </c>
      <c r="R22" s="14">
        <v>0</v>
      </c>
      <c r="S22" s="21">
        <f>(P22*Q22)+R22</f>
        <v>0</v>
      </c>
      <c r="U22" s="30">
        <f>J22+-S22</f>
        <v>72</v>
      </c>
      <c r="V22" s="67">
        <f>L22+-B22</f>
        <v>39</v>
      </c>
      <c r="W22" s="32">
        <f>U22/J13</f>
        <v>7.0243902439024397E-2</v>
      </c>
      <c r="X22" s="33">
        <f>W22*(365/V22)</f>
        <v>0.65741088180112583</v>
      </c>
    </row>
    <row r="23" spans="1:24" ht="18" customHeight="1" x14ac:dyDescent="0.25">
      <c r="A23" s="2">
        <v>2</v>
      </c>
      <c r="B23" s="7"/>
      <c r="D23" s="8"/>
      <c r="E23" s="8"/>
      <c r="G23" s="8"/>
      <c r="H23" s="9"/>
      <c r="I23" s="10"/>
      <c r="J23" s="21"/>
      <c r="L23" s="11"/>
      <c r="M23" s="11"/>
      <c r="N23" s="12"/>
      <c r="O23" s="11"/>
      <c r="P23" s="12"/>
      <c r="Q23" s="13"/>
      <c r="R23" s="14"/>
      <c r="S23" s="21"/>
      <c r="U23" s="30">
        <f>J23+-S23</f>
        <v>0</v>
      </c>
      <c r="V23" s="67">
        <f>L23+-B23</f>
        <v>0</v>
      </c>
      <c r="W23" s="32" t="e">
        <f>U23/J14</f>
        <v>#DIV/0!</v>
      </c>
      <c r="X23" s="33" t="e">
        <f>W23*(365/V23)</f>
        <v>#DIV/0!</v>
      </c>
    </row>
    <row r="24" spans="1:24" ht="18" customHeight="1" x14ac:dyDescent="0.25">
      <c r="A24" s="2">
        <v>3</v>
      </c>
      <c r="B24" s="7"/>
      <c r="D24" s="8"/>
      <c r="E24" s="8"/>
      <c r="G24" s="8"/>
      <c r="H24" s="9"/>
      <c r="I24" s="10"/>
      <c r="J24" s="21"/>
      <c r="L24" s="11"/>
      <c r="M24" s="11"/>
      <c r="N24" s="12"/>
      <c r="O24" s="11"/>
      <c r="P24" s="12"/>
      <c r="Q24" s="13"/>
      <c r="R24" s="14"/>
      <c r="S24" s="21"/>
      <c r="U24" s="30">
        <f t="shared" ref="U24:U25" si="0">J24+-S24</f>
        <v>0</v>
      </c>
      <c r="V24" s="67">
        <f t="shared" ref="V24:V25" si="1">L24+-B24</f>
        <v>0</v>
      </c>
      <c r="W24" s="32" t="e">
        <f t="shared" ref="W24:W25" si="2">U24/J15</f>
        <v>#DIV/0!</v>
      </c>
      <c r="X24" s="33" t="e">
        <f t="shared" ref="X24:X25" si="3">W24*(365/V24)</f>
        <v>#DIV/0!</v>
      </c>
    </row>
    <row r="25" spans="1:24" ht="18" customHeight="1" x14ac:dyDescent="0.25">
      <c r="A25" s="2">
        <v>4</v>
      </c>
      <c r="B25" s="7"/>
      <c r="D25" s="8"/>
      <c r="E25" s="8"/>
      <c r="G25" s="8"/>
      <c r="H25" s="9"/>
      <c r="I25" s="10"/>
      <c r="J25" s="21"/>
      <c r="L25" s="11"/>
      <c r="M25" s="11"/>
      <c r="N25" s="12"/>
      <c r="O25" s="11"/>
      <c r="P25" s="12"/>
      <c r="Q25" s="13"/>
      <c r="R25" s="14"/>
      <c r="S25" s="21"/>
      <c r="U25" s="30">
        <f t="shared" si="0"/>
        <v>0</v>
      </c>
      <c r="V25" s="67">
        <f t="shared" si="1"/>
        <v>0</v>
      </c>
      <c r="W25" s="32" t="e">
        <f t="shared" si="2"/>
        <v>#DIV/0!</v>
      </c>
      <c r="X25" s="33" t="e">
        <f t="shared" si="3"/>
        <v>#DIV/0!</v>
      </c>
    </row>
    <row r="26" spans="1:24" ht="18" customHeight="1" x14ac:dyDescent="0.25">
      <c r="A26" s="2">
        <v>5</v>
      </c>
      <c r="U26" s="27"/>
      <c r="V26" s="28"/>
      <c r="W26" s="28"/>
      <c r="X26" s="29"/>
    </row>
    <row r="27" spans="1:24" ht="6.75" customHeight="1" x14ac:dyDescent="0.25">
      <c r="U27" s="27"/>
      <c r="V27" s="28"/>
      <c r="W27" s="28"/>
      <c r="X27" s="29"/>
    </row>
    <row r="28" spans="1:24" x14ac:dyDescent="0.25">
      <c r="B28" s="4"/>
      <c r="C28" s="4"/>
      <c r="F28" s="4"/>
      <c r="L28" s="4"/>
      <c r="M28" s="4"/>
      <c r="O28" s="4"/>
      <c r="U28" s="34">
        <f>SUM(U22:U27)</f>
        <v>72</v>
      </c>
      <c r="V28" s="44"/>
      <c r="W28" s="44"/>
      <c r="X28" s="45"/>
    </row>
    <row r="29" spans="1:24" x14ac:dyDescent="0.25">
      <c r="U29" s="81" t="s">
        <v>20</v>
      </c>
      <c r="V29" s="82"/>
      <c r="W29" s="82"/>
      <c r="X29" s="83"/>
    </row>
    <row r="30" spans="1:24" x14ac:dyDescent="0.25">
      <c r="U30" s="27"/>
      <c r="V30" s="28"/>
      <c r="W30" s="28"/>
      <c r="X30" s="29"/>
    </row>
    <row r="31" spans="1:24" ht="19.5" customHeight="1" x14ac:dyDescent="0.25">
      <c r="A31" s="1" t="s">
        <v>5</v>
      </c>
      <c r="U31" s="27"/>
      <c r="V31" s="28"/>
      <c r="W31" s="28"/>
      <c r="X31" s="29"/>
    </row>
    <row r="32" spans="1:24" ht="3.75" customHeight="1" x14ac:dyDescent="0.25">
      <c r="U32" s="27"/>
      <c r="V32" s="28"/>
      <c r="W32" s="28"/>
      <c r="X32" s="29"/>
    </row>
    <row r="33" spans="1:24" ht="18" customHeight="1" x14ac:dyDescent="0.25">
      <c r="A33" s="2">
        <v>1</v>
      </c>
      <c r="B33" s="11"/>
      <c r="D33" s="12" t="s">
        <v>16</v>
      </c>
      <c r="E33" s="19">
        <v>44026</v>
      </c>
      <c r="G33" s="20">
        <f>G13</f>
        <v>100</v>
      </c>
      <c r="H33" s="12">
        <v>0</v>
      </c>
      <c r="I33" s="12">
        <v>0</v>
      </c>
      <c r="J33" s="21">
        <f>(G33*H33)+-I33</f>
        <v>0</v>
      </c>
      <c r="U33" s="43">
        <f>J33+-S33</f>
        <v>0</v>
      </c>
      <c r="V33" s="64" t="str">
        <f>IF(B33="","0",L13+-B13)</f>
        <v>0</v>
      </c>
      <c r="W33" s="37">
        <f>U33/J13</f>
        <v>0</v>
      </c>
      <c r="X33" s="38" t="e">
        <f>W33*(365/V33)</f>
        <v>#DIV/0!</v>
      </c>
    </row>
    <row r="34" spans="1:24" ht="18" customHeight="1" x14ac:dyDescent="0.25">
      <c r="A34" s="2">
        <v>2</v>
      </c>
      <c r="U34" s="81" t="s">
        <v>19</v>
      </c>
      <c r="V34" s="82"/>
      <c r="W34" s="82"/>
      <c r="X34" s="83"/>
    </row>
    <row r="35" spans="1:24" ht="18" customHeight="1" x14ac:dyDescent="0.25">
      <c r="A35" s="2">
        <v>3</v>
      </c>
      <c r="U35" s="27"/>
      <c r="V35" s="28"/>
      <c r="W35" s="28"/>
      <c r="X35" s="29"/>
    </row>
    <row r="36" spans="1:24" ht="18" customHeight="1" x14ac:dyDescent="0.25">
      <c r="A36" s="2">
        <v>4</v>
      </c>
      <c r="U36" s="27"/>
      <c r="V36" s="28"/>
      <c r="W36" s="28"/>
      <c r="X36" s="29"/>
    </row>
    <row r="37" spans="1:24" ht="6.75" customHeight="1" x14ac:dyDescent="0.25">
      <c r="U37" s="27"/>
      <c r="V37" s="28"/>
      <c r="W37" s="28"/>
      <c r="X37" s="29"/>
    </row>
    <row r="38" spans="1:24" x14ac:dyDescent="0.25">
      <c r="B38" s="4"/>
      <c r="C38" s="4"/>
      <c r="F38" s="4"/>
      <c r="L38" s="4"/>
      <c r="M38" s="4"/>
      <c r="O38" s="4"/>
      <c r="U38" s="34">
        <f>SUM(U33:U37)</f>
        <v>0</v>
      </c>
      <c r="V38" s="28"/>
      <c r="W38" s="28"/>
      <c r="X38" s="29"/>
    </row>
    <row r="39" spans="1:24" x14ac:dyDescent="0.25">
      <c r="A39" s="46" t="s">
        <v>22</v>
      </c>
      <c r="B39" s="47"/>
      <c r="C39" s="47"/>
      <c r="D39" s="48"/>
      <c r="E39" s="48"/>
      <c r="F39" s="47"/>
      <c r="G39" s="48"/>
      <c r="H39" s="48"/>
      <c r="I39" s="48"/>
      <c r="J39" s="49"/>
      <c r="U39" s="27"/>
      <c r="V39" s="28"/>
      <c r="W39" s="28"/>
      <c r="X39" s="29"/>
    </row>
    <row r="40" spans="1:24" x14ac:dyDescent="0.25">
      <c r="A40" s="27" t="s">
        <v>34</v>
      </c>
      <c r="B40" s="50"/>
      <c r="C40" s="50"/>
      <c r="D40" s="51"/>
      <c r="E40" s="51"/>
      <c r="F40" s="50"/>
      <c r="G40" s="51"/>
      <c r="H40" s="51"/>
      <c r="I40" s="51"/>
      <c r="J40" s="52"/>
      <c r="U40" s="27"/>
      <c r="V40" s="28"/>
      <c r="W40" s="28"/>
      <c r="X40" s="29"/>
    </row>
    <row r="41" spans="1:24" s="22" customFormat="1" ht="15.75" x14ac:dyDescent="0.25">
      <c r="A41" s="79" t="s">
        <v>35</v>
      </c>
      <c r="B41" s="54"/>
      <c r="C41" s="54"/>
      <c r="D41" s="55"/>
      <c r="E41" s="55"/>
      <c r="F41" s="54"/>
      <c r="G41" s="55"/>
      <c r="H41" s="55"/>
      <c r="I41" s="55"/>
      <c r="J41" s="56"/>
      <c r="L41" s="5"/>
      <c r="M41" s="5"/>
      <c r="N41" s="15"/>
      <c r="O41" s="5"/>
      <c r="P41" s="15"/>
      <c r="Q41" s="15"/>
      <c r="R41" s="2"/>
      <c r="S41" s="2"/>
      <c r="U41" s="35">
        <f>U17+U28+U38</f>
        <v>97</v>
      </c>
      <c r="V41" s="36">
        <f>V13</f>
        <v>39</v>
      </c>
      <c r="W41" s="37">
        <f>U41/J13</f>
        <v>9.4634146341463415E-2</v>
      </c>
      <c r="X41" s="38">
        <f>W41*(365/V41)</f>
        <v>0.88567854909318333</v>
      </c>
    </row>
    <row r="42" spans="1:24" s="22" customFormat="1" ht="15.75" x14ac:dyDescent="0.25">
      <c r="A42" s="53"/>
      <c r="B42" s="54"/>
      <c r="C42" s="54"/>
      <c r="D42" s="55"/>
      <c r="E42" s="55"/>
      <c r="F42" s="54"/>
      <c r="G42" s="55"/>
      <c r="H42" s="55"/>
      <c r="I42" s="55"/>
      <c r="J42" s="56"/>
      <c r="L42" s="5"/>
      <c r="M42" s="5"/>
      <c r="N42" s="15"/>
      <c r="O42" s="5"/>
      <c r="P42" s="15"/>
      <c r="Q42" s="15"/>
      <c r="R42" s="2"/>
      <c r="S42" s="2"/>
      <c r="U42" s="35"/>
      <c r="V42" s="36"/>
      <c r="W42" s="37"/>
      <c r="X42" s="38"/>
    </row>
    <row r="43" spans="1:24" ht="18.75" customHeight="1" x14ac:dyDescent="0.25">
      <c r="A43" s="39"/>
      <c r="B43" s="57"/>
      <c r="C43" s="57"/>
      <c r="D43" s="58"/>
      <c r="E43" s="58"/>
      <c r="F43" s="57"/>
      <c r="G43" s="58"/>
      <c r="H43" s="58"/>
      <c r="I43" s="58"/>
      <c r="J43" s="59"/>
      <c r="U43" s="84" t="s">
        <v>17</v>
      </c>
      <c r="V43" s="85"/>
      <c r="W43" s="85"/>
      <c r="X43" s="86"/>
    </row>
  </sheetData>
  <mergeCells count="4">
    <mergeCell ref="U18:X18"/>
    <mergeCell ref="U29:X29"/>
    <mergeCell ref="U34:X34"/>
    <mergeCell ref="U43:X43"/>
  </mergeCells>
  <pageMargins left="0.7" right="0.7" top="0.75" bottom="0.75" header="0.3" footer="0.3"/>
  <pageSetup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APHA</vt:lpstr>
      <vt:lpstr>Abbv</vt:lpstr>
      <vt:lpstr>BLK</vt:lpstr>
      <vt:lpstr>UNG</vt:lpstr>
      <vt:lpstr>AAL</vt:lpstr>
      <vt:lpstr>EXTR</vt:lpstr>
      <vt:lpstr>WF</vt:lpstr>
      <vt:lpstr>WF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Cable</dc:creator>
  <cp:lastModifiedBy>Shawn Cable</cp:lastModifiedBy>
  <cp:lastPrinted>2020-06-01T19:38:28Z</cp:lastPrinted>
  <dcterms:created xsi:type="dcterms:W3CDTF">2020-06-01T19:06:54Z</dcterms:created>
  <dcterms:modified xsi:type="dcterms:W3CDTF">2020-06-22T03:40:57Z</dcterms:modified>
</cp:coreProperties>
</file>