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28E8BA1E-D372-134F-ACA5-E901914C6AF3}" xr6:coauthVersionLast="47" xr6:coauthVersionMax="47" xr10:uidLastSave="{00000000-0000-0000-0000-000000000000}"/>
  <bookViews>
    <workbookView xWindow="-38400" yWindow="-2080" windowWidth="38400" windowHeight="19540" activeTab="3" xr2:uid="{9D32783F-F710-804F-AAD5-40728D8F9433}"/>
  </bookViews>
  <sheets>
    <sheet name="Hoja1" sheetId="1" r:id="rId1"/>
    <sheet name="Hoja4" sheetId="4" r:id="rId2"/>
    <sheet name="Hoja5" sheetId="5" r:id="rId3"/>
    <sheet name="Hoja6" sheetId="6" r:id="rId4"/>
    <sheet name="Hoja7" sheetId="7" r:id="rId5"/>
    <sheet name="Hoja2" sheetId="2" r:id="rId6"/>
    <sheet name="Hoja3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6" l="1"/>
  <c r="M13" i="7" a="1"/>
  <c r="M13" i="7" s="1"/>
  <c r="M4" i="7" a="1"/>
  <c r="M4" i="7" s="1"/>
  <c r="M5" i="7" a="1"/>
  <c r="M5" i="7" s="1"/>
  <c r="N7" i="6"/>
  <c r="N8" i="6"/>
  <c r="N9" i="6"/>
  <c r="L4" i="6"/>
  <c r="O4" i="6" s="1"/>
  <c r="L5" i="6"/>
  <c r="O5" i="6" s="1"/>
  <c r="L6" i="6"/>
  <c r="O6" i="6" s="1"/>
  <c r="L12" i="6"/>
  <c r="O12" i="6" s="1"/>
  <c r="L2" i="6"/>
  <c r="O2" i="6" s="1"/>
  <c r="M2" i="6"/>
  <c r="P2" i="6" s="1"/>
  <c r="M8" i="6"/>
  <c r="M9" i="6"/>
  <c r="M10" i="6"/>
  <c r="K5" i="6" a="1"/>
  <c r="K5" i="6" s="1"/>
  <c r="K6" i="6" a="1"/>
  <c r="K6" i="6" s="1"/>
  <c r="K10" i="6" a="1"/>
  <c r="K10" i="6"/>
  <c r="K11" i="6" a="1"/>
  <c r="K11" i="6" s="1"/>
  <c r="J6" i="6"/>
  <c r="J7" i="6"/>
  <c r="J8" i="6"/>
  <c r="I3" i="6"/>
  <c r="I4" i="6"/>
  <c r="I5" i="6"/>
  <c r="I11" i="6"/>
  <c r="I12" i="6"/>
  <c r="I2" i="6"/>
  <c r="H8" i="6"/>
  <c r="H9" i="6"/>
  <c r="H10" i="6"/>
  <c r="G2" i="6" a="1"/>
  <c r="G2" i="6" s="1"/>
  <c r="K2" i="6" s="1" a="1"/>
  <c r="K2" i="6" s="1"/>
  <c r="F3" i="4"/>
  <c r="F4" i="4"/>
  <c r="F5" i="4"/>
  <c r="F6" i="4"/>
  <c r="F7" i="4"/>
  <c r="F8" i="4"/>
  <c r="F9" i="4"/>
  <c r="F2" i="4"/>
  <c r="G3" i="3"/>
  <c r="G4" i="3"/>
  <c r="G5" i="3"/>
  <c r="G6" i="3"/>
  <c r="G7" i="3"/>
  <c r="G8" i="3"/>
  <c r="G9" i="3"/>
  <c r="F12" i="3" s="1"/>
  <c r="G2" i="3"/>
  <c r="F3" i="3"/>
  <c r="H3" i="3" s="1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2" i="3"/>
  <c r="F11" i="3" s="1"/>
  <c r="G12" i="1"/>
  <c r="H12" i="1"/>
  <c r="I12" i="1"/>
  <c r="J12" i="1"/>
  <c r="K12" i="1"/>
  <c r="F12" i="1"/>
  <c r="G11" i="1"/>
  <c r="H11" i="1"/>
  <c r="I11" i="1"/>
  <c r="J11" i="1"/>
  <c r="K11" i="1"/>
  <c r="F11" i="1"/>
  <c r="P8" i="6" l="1"/>
  <c r="H7" i="6"/>
  <c r="I10" i="6"/>
  <c r="P10" i="6" s="1"/>
  <c r="J2" i="6"/>
  <c r="J5" i="6"/>
  <c r="K9" i="6" a="1"/>
  <c r="K9" i="6" s="1"/>
  <c r="M7" i="6"/>
  <c r="L11" i="6"/>
  <c r="O11" i="6" s="1"/>
  <c r="L3" i="6"/>
  <c r="O3" i="6" s="1"/>
  <c r="N6" i="6"/>
  <c r="H6" i="6"/>
  <c r="I9" i="6"/>
  <c r="P9" i="6" s="1"/>
  <c r="J12" i="6"/>
  <c r="J4" i="6"/>
  <c r="K4" i="6" a="1"/>
  <c r="K4" i="6" s="1"/>
  <c r="M6" i="6"/>
  <c r="L10" i="6"/>
  <c r="O10" i="6" s="1"/>
  <c r="N2" i="6"/>
  <c r="N5" i="6"/>
  <c r="H2" i="6"/>
  <c r="H5" i="6"/>
  <c r="I8" i="6"/>
  <c r="J11" i="6"/>
  <c r="J3" i="6"/>
  <c r="K8" i="6" a="1"/>
  <c r="K8" i="6" s="1"/>
  <c r="K3" i="6" a="1"/>
  <c r="K3" i="6" s="1"/>
  <c r="M5" i="6"/>
  <c r="P5" i="6" s="1"/>
  <c r="L9" i="6"/>
  <c r="O9" i="6" s="1"/>
  <c r="N12" i="6"/>
  <c r="N4" i="6"/>
  <c r="H12" i="6"/>
  <c r="H4" i="6"/>
  <c r="I7" i="6"/>
  <c r="J10" i="6"/>
  <c r="K7" i="6" a="1"/>
  <c r="K7" i="6" s="1"/>
  <c r="M12" i="6"/>
  <c r="P12" i="6" s="1"/>
  <c r="M4" i="6"/>
  <c r="P4" i="6" s="1"/>
  <c r="L8" i="6"/>
  <c r="O8" i="6" s="1"/>
  <c r="N11" i="6"/>
  <c r="N3" i="6"/>
  <c r="H2" i="3"/>
  <c r="F13" i="3" s="1"/>
  <c r="H11" i="6"/>
  <c r="H3" i="6"/>
  <c r="Q3" i="6" s="1"/>
  <c r="I6" i="6"/>
  <c r="J9" i="6"/>
  <c r="K12" i="6" a="1"/>
  <c r="K12" i="6" s="1"/>
  <c r="M11" i="6"/>
  <c r="P11" i="6" s="1"/>
  <c r="M3" i="6"/>
  <c r="P3" i="6" s="1"/>
  <c r="L7" i="6"/>
  <c r="O7" i="6" s="1"/>
  <c r="N10" i="6"/>
  <c r="Q11" i="6" l="1"/>
  <c r="Q4" i="6"/>
  <c r="P6" i="6"/>
  <c r="Q8" i="6"/>
  <c r="Q7" i="6"/>
  <c r="F16" i="3"/>
  <c r="F15" i="3"/>
  <c r="Q10" i="6"/>
  <c r="Q6" i="6"/>
  <c r="Q12" i="6"/>
  <c r="Q5" i="6"/>
  <c r="Q9" i="6"/>
  <c r="Q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<sst xmlns="http://schemas.openxmlformats.org/spreadsheetml/2006/main" count="322" uniqueCount="53">
  <si>
    <t>Nombre</t>
  </si>
  <si>
    <t>Ana</t>
  </si>
  <si>
    <t>Beto</t>
  </si>
  <si>
    <t>Carla</t>
  </si>
  <si>
    <t>Daniel</t>
  </si>
  <si>
    <t>Edna</t>
  </si>
  <si>
    <t>Fabián</t>
  </si>
  <si>
    <t>Gaby</t>
  </si>
  <si>
    <t>Hugo</t>
  </si>
  <si>
    <t>Género</t>
  </si>
  <si>
    <t>Mujer</t>
  </si>
  <si>
    <t>Hombre</t>
  </si>
  <si>
    <t>Tipo de Trabajo</t>
  </si>
  <si>
    <t>G</t>
  </si>
  <si>
    <t>NG</t>
  </si>
  <si>
    <t>E</t>
  </si>
  <si>
    <t>I</t>
  </si>
  <si>
    <t>Salario</t>
  </si>
  <si>
    <t>Edad</t>
  </si>
  <si>
    <t>Producto</t>
  </si>
  <si>
    <t>Crédito</t>
  </si>
  <si>
    <t>Plazos</t>
  </si>
  <si>
    <t>A</t>
  </si>
  <si>
    <t>B</t>
  </si>
  <si>
    <t>C</t>
  </si>
  <si>
    <t>D</t>
  </si>
  <si>
    <t>Género.Hombre</t>
  </si>
  <si>
    <t>Género.Mujer</t>
  </si>
  <si>
    <t>Tipo de Tabajo G</t>
  </si>
  <si>
    <t>Tipo de Trabajo NG</t>
  </si>
  <si>
    <t>Tipo de Tabajo I</t>
  </si>
  <si>
    <t>Tipo de Trabajo E</t>
  </si>
  <si>
    <t>Matriz de Pertenecia</t>
  </si>
  <si>
    <t>Total</t>
  </si>
  <si>
    <t>Suma -&gt;</t>
  </si>
  <si>
    <t>Promedio -&gt;</t>
  </si>
  <si>
    <t>Probabilidad</t>
  </si>
  <si>
    <t>H1</t>
  </si>
  <si>
    <t>H2</t>
  </si>
  <si>
    <t>H3</t>
  </si>
  <si>
    <t>Tener hasta 21 años</t>
  </si>
  <si>
    <t>Ganar hasta $15,000</t>
  </si>
  <si>
    <t>Tener hasta 21 años y ganar hasta $15,000</t>
  </si>
  <si>
    <t>Probabilidad de tener hasta 21 años</t>
  </si>
  <si>
    <t>Probabilidad de ganar hasta $15,000</t>
  </si>
  <si>
    <t>Probabilidad de ganar hasta $15,000 dado que se tienen hasta 21 años</t>
  </si>
  <si>
    <t>Probabilidad de tener hasta 21 años y ganar menos de $15,000</t>
  </si>
  <si>
    <t>Probabilidad de tener 21 años dado que se ganan hasta $15,000</t>
  </si>
  <si>
    <t>Si la persona gana menos que el promedio</t>
  </si>
  <si>
    <t>Trabajo Tipo G</t>
  </si>
  <si>
    <t>H1,H2</t>
  </si>
  <si>
    <t>H1,H2,H3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</si>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</sst>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2" fillId="0" borderId="0" xfId="0" applyFont="1"/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AAD12B-5B32-B94D-B93A-86FFD48BC22F}" name="Tabla1" displayName="Tabla1" ref="A1:E9" totalsRowShown="0">
  <autoFilter ref="A1:E9" xr:uid="{C4AAD12B-5B32-B94D-B93A-86FFD48BC22F}"/>
  <tableColumns count="5">
    <tableColumn id="1" xr3:uid="{2647E553-7913-D144-A4C5-157C51075185}" name="Nombre"/>
    <tableColumn id="2" xr3:uid="{49AA04ED-F8D5-4445-B01B-E8799A1360DC}" name="Género"/>
    <tableColumn id="3" xr3:uid="{E7E69934-D038-D643-9105-77AA8850C993}" name="Tipo de Trabajo"/>
    <tableColumn id="4" xr3:uid="{0A7B82B5-73DD-FC46-A39F-075273AA66D6}" name="Salario"/>
    <tableColumn id="5" xr3:uid="{074E47C0-BB9B-CE46-8FD0-D533DAD9CFD0}" name="E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0E8853-8CDE-A745-BFBD-E25FA2850429}" name="Tabla2" displayName="Tabla2" ref="A11:D22" totalsRowShown="0">
  <autoFilter ref="A11:D22" xr:uid="{0B0E8853-8CDE-A745-BFBD-E25FA2850429}"/>
  <tableColumns count="4">
    <tableColumn id="1" xr3:uid="{64A018C7-3DC5-C74D-BFC2-B664CF5FCAD6}" name="Nombre"/>
    <tableColumn id="2" xr3:uid="{FB9A8FBC-5228-CF45-9181-E3E24829B384}" name="Producto"/>
    <tableColumn id="3" xr3:uid="{55697A72-468F-F347-9FC1-BCA9784BD562}" name="Crédito"/>
    <tableColumn id="4" xr3:uid="{36B00879-5BCC-C449-BCD5-963120D64B0E}" name="Plaz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24B93-B0BF-564E-9E51-EC8F182E1DDB}" name="Tabla3" displayName="Tabla3" ref="A1:D12" totalsRowShown="0">
  <autoFilter ref="A1:D12" xr:uid="{D1E24B93-B0BF-564E-9E51-EC8F182E1DDB}"/>
  <tableColumns count="4">
    <tableColumn id="1" xr3:uid="{60A38760-1D82-254B-BC17-F32E5A96A78A}" name="Nombre"/>
    <tableColumn id="2" xr3:uid="{FF6BCD4E-BCDC-4D4F-8057-834F8A0CA40B}" name="H1"/>
    <tableColumn id="3" xr3:uid="{7E130FC4-352B-3849-9EF9-380AE7713609}" name="H2"/>
    <tableColumn id="4" xr3:uid="{68EA873C-0C14-F543-9B5F-9C03A14E6C36}" name="H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2244-6A8C-2449-89F7-2170D24846EC}">
  <dimension ref="A1:K12"/>
  <sheetViews>
    <sheetView zoomScale="207" workbookViewId="0">
      <selection activeCell="B11" sqref="B11"/>
    </sheetView>
  </sheetViews>
  <sheetFormatPr baseColWidth="10" defaultRowHeight="16" x14ac:dyDescent="0.2"/>
  <cols>
    <col min="3" max="3" width="14.5" customWidth="1"/>
    <col min="4" max="4" width="11.83203125" customWidth="1"/>
    <col min="5" max="5" width="11.5" customWidth="1"/>
    <col min="6" max="6" width="14" bestFit="1" customWidth="1"/>
    <col min="7" max="7" width="12" bestFit="1" customWidth="1"/>
    <col min="8" max="8" width="14.33203125" bestFit="1" customWidth="1"/>
    <col min="9" max="9" width="16.33203125" bestFit="1" customWidth="1"/>
    <col min="10" max="10" width="13.5" bestFit="1" customWidth="1"/>
    <col min="11" max="11" width="14.6640625" bestFit="1" customWidth="1"/>
  </cols>
  <sheetData>
    <row r="1" spans="1:11" x14ac:dyDescent="0.2">
      <c r="A1" t="s">
        <v>0</v>
      </c>
      <c r="B1" t="s">
        <v>9</v>
      </c>
      <c r="C1" t="s">
        <v>12</v>
      </c>
      <c r="D1" t="s">
        <v>17</v>
      </c>
      <c r="E1" t="s">
        <v>18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">
      <c r="A2" s="5" t="s">
        <v>1</v>
      </c>
      <c r="B2" s="2" t="s">
        <v>10</v>
      </c>
      <c r="C2" s="2" t="s">
        <v>13</v>
      </c>
      <c r="D2" s="3">
        <v>14500</v>
      </c>
      <c r="E2" s="4">
        <v>18</v>
      </c>
      <c r="F2" s="8">
        <v>0</v>
      </c>
      <c r="G2" s="8">
        <v>1</v>
      </c>
      <c r="H2" s="8">
        <v>1</v>
      </c>
      <c r="I2" s="8">
        <v>0</v>
      </c>
      <c r="J2" s="8">
        <v>0</v>
      </c>
      <c r="K2" s="8">
        <v>0</v>
      </c>
    </row>
    <row r="3" spans="1:11" x14ac:dyDescent="0.2">
      <c r="A3" s="5" t="s">
        <v>2</v>
      </c>
      <c r="B3" s="2" t="s">
        <v>11</v>
      </c>
      <c r="C3" s="2" t="s">
        <v>14</v>
      </c>
      <c r="D3" s="3">
        <v>17600</v>
      </c>
      <c r="E3" s="4">
        <v>19</v>
      </c>
      <c r="F3" s="8">
        <v>1</v>
      </c>
      <c r="G3" s="8">
        <v>0</v>
      </c>
      <c r="H3" s="8">
        <v>0</v>
      </c>
      <c r="I3" s="8">
        <v>1</v>
      </c>
      <c r="J3" s="8">
        <v>0</v>
      </c>
      <c r="K3" s="8">
        <v>0</v>
      </c>
    </row>
    <row r="4" spans="1:11" x14ac:dyDescent="0.2">
      <c r="A4" s="5" t="s">
        <v>3</v>
      </c>
      <c r="B4" s="2" t="s">
        <v>10</v>
      </c>
      <c r="C4" s="2" t="s">
        <v>15</v>
      </c>
      <c r="D4" s="3">
        <v>18900</v>
      </c>
      <c r="E4" s="4">
        <v>21</v>
      </c>
      <c r="F4" s="8">
        <v>0</v>
      </c>
      <c r="G4" s="8">
        <v>1</v>
      </c>
      <c r="H4" s="8">
        <v>0</v>
      </c>
      <c r="I4" s="8">
        <v>0</v>
      </c>
      <c r="J4" s="8">
        <v>0</v>
      </c>
      <c r="K4" s="8">
        <v>1</v>
      </c>
    </row>
    <row r="5" spans="1:11" x14ac:dyDescent="0.2">
      <c r="A5" s="5" t="s">
        <v>4</v>
      </c>
      <c r="B5" s="2" t="s">
        <v>11</v>
      </c>
      <c r="C5" s="2" t="s">
        <v>16</v>
      </c>
      <c r="D5" s="3">
        <v>13400</v>
      </c>
      <c r="E5" s="4">
        <v>23</v>
      </c>
      <c r="F5" s="8">
        <v>1</v>
      </c>
      <c r="G5" s="8">
        <v>0</v>
      </c>
      <c r="H5" s="8">
        <v>0</v>
      </c>
      <c r="I5" s="8">
        <v>0</v>
      </c>
      <c r="J5" s="8">
        <v>1</v>
      </c>
      <c r="K5" s="8">
        <v>0</v>
      </c>
    </row>
    <row r="6" spans="1:11" x14ac:dyDescent="0.2">
      <c r="A6" s="5" t="s">
        <v>5</v>
      </c>
      <c r="B6" s="2" t="s">
        <v>10</v>
      </c>
      <c r="C6" s="2" t="s">
        <v>13</v>
      </c>
      <c r="D6" s="3">
        <v>21200</v>
      </c>
      <c r="E6" s="4">
        <v>28</v>
      </c>
      <c r="F6" s="8">
        <v>0</v>
      </c>
      <c r="G6" s="8">
        <v>1</v>
      </c>
      <c r="H6" s="8">
        <v>1</v>
      </c>
      <c r="I6" s="8">
        <v>0</v>
      </c>
      <c r="J6" s="8">
        <v>0</v>
      </c>
      <c r="K6" s="8">
        <v>0</v>
      </c>
    </row>
    <row r="7" spans="1:11" x14ac:dyDescent="0.2">
      <c r="A7" s="5" t="s">
        <v>6</v>
      </c>
      <c r="B7" s="2" t="s">
        <v>11</v>
      </c>
      <c r="C7" s="2" t="s">
        <v>14</v>
      </c>
      <c r="D7" s="3">
        <v>32400</v>
      </c>
      <c r="E7" s="4">
        <v>32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0</v>
      </c>
    </row>
    <row r="8" spans="1:11" x14ac:dyDescent="0.2">
      <c r="A8" s="5" t="s">
        <v>7</v>
      </c>
      <c r="B8" s="2" t="s">
        <v>10</v>
      </c>
      <c r="C8" s="2" t="s">
        <v>16</v>
      </c>
      <c r="D8" s="3">
        <v>18000</v>
      </c>
      <c r="E8" s="4">
        <v>27</v>
      </c>
      <c r="F8" s="8">
        <v>0</v>
      </c>
      <c r="G8" s="8">
        <v>1</v>
      </c>
      <c r="H8" s="8">
        <v>0</v>
      </c>
      <c r="I8" s="8">
        <v>0</v>
      </c>
      <c r="J8" s="8">
        <v>1</v>
      </c>
      <c r="K8" s="8">
        <v>0</v>
      </c>
    </row>
    <row r="9" spans="1:11" x14ac:dyDescent="0.2">
      <c r="A9" s="5" t="s">
        <v>8</v>
      </c>
      <c r="B9" s="2" t="s">
        <v>11</v>
      </c>
      <c r="C9" s="2" t="s">
        <v>15</v>
      </c>
      <c r="D9" s="3">
        <v>19300</v>
      </c>
      <c r="E9" s="4">
        <v>22</v>
      </c>
      <c r="F9" s="8">
        <v>1</v>
      </c>
      <c r="G9" s="8">
        <v>0</v>
      </c>
      <c r="H9" s="8">
        <v>0</v>
      </c>
      <c r="I9" s="8">
        <v>0</v>
      </c>
      <c r="J9" s="8">
        <v>0</v>
      </c>
      <c r="K9" s="8">
        <v>1</v>
      </c>
    </row>
    <row r="10" spans="1:11" x14ac:dyDescent="0.2">
      <c r="F10" s="10" t="s">
        <v>32</v>
      </c>
      <c r="G10" s="10"/>
      <c r="H10" s="10"/>
      <c r="I10" s="10"/>
      <c r="J10" s="10"/>
      <c r="K10" s="10"/>
    </row>
    <row r="11" spans="1:11" x14ac:dyDescent="0.2">
      <c r="D11" t="s">
        <v>34</v>
      </c>
      <c r="E11" t="s">
        <v>33</v>
      </c>
      <c r="F11">
        <f>SUM(F2:F9)</f>
        <v>4</v>
      </c>
      <c r="G11">
        <f t="shared" ref="G11:K11" si="0">SUM(G2:G9)</f>
        <v>4</v>
      </c>
      <c r="H11">
        <f t="shared" si="0"/>
        <v>2</v>
      </c>
      <c r="I11">
        <f t="shared" si="0"/>
        <v>2</v>
      </c>
      <c r="J11">
        <f t="shared" si="0"/>
        <v>2</v>
      </c>
      <c r="K11">
        <f t="shared" si="0"/>
        <v>2</v>
      </c>
    </row>
    <row r="12" spans="1:11" x14ac:dyDescent="0.2">
      <c r="D12" t="s">
        <v>35</v>
      </c>
      <c r="E12" t="s">
        <v>36</v>
      </c>
      <c r="F12">
        <f>AVERAGE(F2:F9)</f>
        <v>0.5</v>
      </c>
      <c r="G12">
        <f t="shared" ref="G12:K12" si="1">AVERAGE(G2:G9)</f>
        <v>0.5</v>
      </c>
      <c r="H12">
        <f t="shared" si="1"/>
        <v>0.25</v>
      </c>
      <c r="I12">
        <f t="shared" si="1"/>
        <v>0.25</v>
      </c>
      <c r="J12">
        <f t="shared" si="1"/>
        <v>0.25</v>
      </c>
      <c r="K12">
        <f t="shared" si="1"/>
        <v>0.25</v>
      </c>
    </row>
  </sheetData>
  <mergeCells count="1">
    <mergeCell ref="F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C9BB-3473-DA42-AFC3-73FFE6C304A0}">
  <dimension ref="A1:L19"/>
  <sheetViews>
    <sheetView zoomScale="231" workbookViewId="0">
      <selection sqref="A1:E9"/>
    </sheetView>
  </sheetViews>
  <sheetFormatPr baseColWidth="10" defaultRowHeight="16" x14ac:dyDescent="0.2"/>
  <sheetData>
    <row r="1" spans="1:12" x14ac:dyDescent="0.2">
      <c r="A1" t="s">
        <v>0</v>
      </c>
      <c r="B1" t="s">
        <v>9</v>
      </c>
      <c r="C1" t="s">
        <v>12</v>
      </c>
      <c r="D1" t="s">
        <v>17</v>
      </c>
      <c r="E1" t="s">
        <v>18</v>
      </c>
      <c r="F1" t="s">
        <v>37</v>
      </c>
    </row>
    <row r="2" spans="1:12" x14ac:dyDescent="0.2">
      <c r="A2" t="s">
        <v>1</v>
      </c>
      <c r="B2" t="s">
        <v>10</v>
      </c>
      <c r="C2" t="s">
        <v>13</v>
      </c>
      <c r="D2">
        <v>14500</v>
      </c>
      <c r="E2">
        <v>18</v>
      </c>
      <c r="F2">
        <f>(D2&lt;=AVERAGE($D$2:$D$9))*1</f>
        <v>1</v>
      </c>
      <c r="J2" t="s">
        <v>37</v>
      </c>
      <c r="K2" s="11" t="s">
        <v>48</v>
      </c>
      <c r="L2" s="11"/>
    </row>
    <row r="3" spans="1:12" x14ac:dyDescent="0.2">
      <c r="A3" t="s">
        <v>2</v>
      </c>
      <c r="B3" t="s">
        <v>11</v>
      </c>
      <c r="C3" t="s">
        <v>14</v>
      </c>
      <c r="D3">
        <v>17600</v>
      </c>
      <c r="E3">
        <v>19</v>
      </c>
      <c r="F3">
        <f t="shared" ref="F3:F9" si="0">(D3&lt;=AVERAGE($D$2:$D$9))*1</f>
        <v>1</v>
      </c>
      <c r="K3" s="11"/>
      <c r="L3" s="11"/>
    </row>
    <row r="4" spans="1:12" x14ac:dyDescent="0.2">
      <c r="A4" t="s">
        <v>3</v>
      </c>
      <c r="B4" t="s">
        <v>10</v>
      </c>
      <c r="C4" t="s">
        <v>15</v>
      </c>
      <c r="D4">
        <v>18900</v>
      </c>
      <c r="E4">
        <v>21</v>
      </c>
      <c r="F4">
        <f t="shared" si="0"/>
        <v>1</v>
      </c>
      <c r="K4" s="11"/>
      <c r="L4" s="11"/>
    </row>
    <row r="5" spans="1:12" x14ac:dyDescent="0.2">
      <c r="A5" t="s">
        <v>4</v>
      </c>
      <c r="B5" t="s">
        <v>11</v>
      </c>
      <c r="C5" t="s">
        <v>16</v>
      </c>
      <c r="D5">
        <v>13400</v>
      </c>
      <c r="E5">
        <v>23</v>
      </c>
      <c r="F5">
        <f t="shared" si="0"/>
        <v>1</v>
      </c>
    </row>
    <row r="6" spans="1:12" x14ac:dyDescent="0.2">
      <c r="A6" t="s">
        <v>5</v>
      </c>
      <c r="B6" t="s">
        <v>10</v>
      </c>
      <c r="C6" t="s">
        <v>13</v>
      </c>
      <c r="D6">
        <v>21200</v>
      </c>
      <c r="E6">
        <v>28</v>
      </c>
      <c r="F6">
        <f t="shared" si="0"/>
        <v>0</v>
      </c>
    </row>
    <row r="7" spans="1:12" x14ac:dyDescent="0.2">
      <c r="A7" t="s">
        <v>6</v>
      </c>
      <c r="B7" t="s">
        <v>11</v>
      </c>
      <c r="C7" t="s">
        <v>14</v>
      </c>
      <c r="D7">
        <v>32400</v>
      </c>
      <c r="E7">
        <v>32</v>
      </c>
      <c r="F7">
        <f t="shared" si="0"/>
        <v>0</v>
      </c>
    </row>
    <row r="8" spans="1:12" x14ac:dyDescent="0.2">
      <c r="A8" t="s">
        <v>7</v>
      </c>
      <c r="B8" t="s">
        <v>10</v>
      </c>
      <c r="C8" t="s">
        <v>16</v>
      </c>
      <c r="D8">
        <v>18000</v>
      </c>
      <c r="E8">
        <v>27</v>
      </c>
      <c r="F8">
        <f t="shared" si="0"/>
        <v>1</v>
      </c>
    </row>
    <row r="9" spans="1:12" x14ac:dyDescent="0.2">
      <c r="A9" t="s">
        <v>8</v>
      </c>
      <c r="B9" t="s">
        <v>11</v>
      </c>
      <c r="C9" t="s">
        <v>15</v>
      </c>
      <c r="D9">
        <v>19300</v>
      </c>
      <c r="E9">
        <v>22</v>
      </c>
      <c r="F9">
        <f t="shared" si="0"/>
        <v>1</v>
      </c>
    </row>
    <row r="11" spans="1:12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12" x14ac:dyDescent="0.2">
      <c r="A12" t="s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12" x14ac:dyDescent="0.2">
      <c r="A13" t="s">
        <v>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12" x14ac:dyDescent="0.2">
      <c r="A14" t="s">
        <v>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12" x14ac:dyDescent="0.2">
      <c r="A15" t="s">
        <v>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12" x14ac:dyDescent="0.2">
      <c r="A16" t="s">
        <v>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">
      <c r="A17" t="s">
        <v>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 x14ac:dyDescent="0.2">
      <c r="A18" t="s">
        <v>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 x14ac:dyDescent="0.2">
      <c r="A19" t="s">
        <v>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</row>
  </sheetData>
  <mergeCells count="1">
    <mergeCell ref="K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095-3F4B-1944-95D3-6D2E83236CFD}">
  <dimension ref="A1:L9"/>
  <sheetViews>
    <sheetView zoomScale="151" workbookViewId="0">
      <selection activeCell="A11" sqref="A11:D2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1</v>
      </c>
      <c r="B2" s="1">
        <v>1</v>
      </c>
      <c r="D2" t="s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2">
      <c r="A3" s="1" t="s">
        <v>2</v>
      </c>
      <c r="B3" s="1">
        <v>1</v>
      </c>
      <c r="D3" t="s">
        <v>2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2">
      <c r="A4" s="1" t="s">
        <v>3</v>
      </c>
      <c r="B4" s="1">
        <v>1</v>
      </c>
      <c r="D4" t="s">
        <v>3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2">
      <c r="A5" s="1" t="s">
        <v>4</v>
      </c>
      <c r="B5" s="1">
        <v>1</v>
      </c>
      <c r="D5" t="s">
        <v>4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">
      <c r="A6" s="1" t="s">
        <v>5</v>
      </c>
      <c r="B6" s="1">
        <v>0</v>
      </c>
      <c r="D6" t="s">
        <v>5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</row>
    <row r="7" spans="1:12" x14ac:dyDescent="0.2">
      <c r="A7" s="1" t="s">
        <v>6</v>
      </c>
      <c r="B7" s="1">
        <v>0</v>
      </c>
      <c r="D7" t="s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2">
      <c r="A8" s="1" t="s">
        <v>7</v>
      </c>
      <c r="B8" s="1">
        <v>1</v>
      </c>
      <c r="D8" t="s">
        <v>7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 t="s">
        <v>8</v>
      </c>
      <c r="B9" s="1">
        <v>1</v>
      </c>
      <c r="D9" t="s">
        <v>8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E37-3C2A-C54A-97D7-BA1752BB6E3C}">
  <dimension ref="A1:Q32"/>
  <sheetViews>
    <sheetView tabSelected="1" topLeftCell="C1" zoomScale="165" workbookViewId="0">
      <selection activeCell="G1" sqref="G1:N12"/>
    </sheetView>
  </sheetViews>
  <sheetFormatPr baseColWidth="10" defaultRowHeight="16" x14ac:dyDescent="0.2"/>
  <cols>
    <col min="3" max="3" width="14.83203125" customWidth="1"/>
    <col min="11" max="11" width="13.5" customWidth="1"/>
  </cols>
  <sheetData>
    <row r="1" spans="1:17" x14ac:dyDescent="0.2">
      <c r="A1" t="s">
        <v>0</v>
      </c>
      <c r="B1" t="s">
        <v>9</v>
      </c>
      <c r="C1" t="s">
        <v>12</v>
      </c>
      <c r="D1" t="s">
        <v>17</v>
      </c>
      <c r="E1" t="s">
        <v>18</v>
      </c>
      <c r="G1" t="s">
        <v>0</v>
      </c>
      <c r="H1" t="s">
        <v>9</v>
      </c>
      <c r="I1" t="s">
        <v>17</v>
      </c>
      <c r="J1" t="s">
        <v>18</v>
      </c>
      <c r="K1" t="s">
        <v>49</v>
      </c>
      <c r="L1" t="s">
        <v>19</v>
      </c>
      <c r="M1" t="s">
        <v>20</v>
      </c>
      <c r="N1" t="s">
        <v>21</v>
      </c>
      <c r="O1" t="s">
        <v>37</v>
      </c>
      <c r="P1" t="s">
        <v>38</v>
      </c>
      <c r="Q1" t="s">
        <v>39</v>
      </c>
    </row>
    <row r="2" spans="1:17" x14ac:dyDescent="0.2">
      <c r="A2" t="s">
        <v>1</v>
      </c>
      <c r="B2" t="s">
        <v>10</v>
      </c>
      <c r="C2" t="s">
        <v>13</v>
      </c>
      <c r="D2">
        <v>14500</v>
      </c>
      <c r="E2">
        <v>18</v>
      </c>
      <c r="G2" t="str" cm="1">
        <f t="array" ref="G2:G12">Tabla2[Nombre]</f>
        <v>Ana</v>
      </c>
      <c r="H2" t="str">
        <f>VLOOKUP(G2,Tabla1[],2)</f>
        <v>Mujer</v>
      </c>
      <c r="I2">
        <f>_xlfn.XLOOKUP(G2,Tabla1[Nombre],Tabla1[Salario])</f>
        <v>14500</v>
      </c>
      <c r="J2">
        <f>_xlfn.XLOOKUP(G2,Tabla1[Nombre],Tabla1[Edad])</f>
        <v>18</v>
      </c>
      <c r="K2" t="b" cm="1">
        <f t="array" ref="K2">_xlfn.XLOOKUP(G2,Tabla1[Nombre],Tabla1[Tipo de Trabajo]="G")</f>
        <v>1</v>
      </c>
      <c r="L2" t="str">
        <f>_xlfn.XLOOKUP(G2,Tabla2[Nombre],Tabla2[Producto])</f>
        <v>A</v>
      </c>
      <c r="M2">
        <f>_xlfn.XLOOKUP(G2,Tabla2[Nombre],Tabla2[Crédito])</f>
        <v>45000</v>
      </c>
      <c r="N2">
        <f>_xlfn.XLOOKUP(G2,Tabla2[Nombre],Tabla2[Plazos])</f>
        <v>18</v>
      </c>
      <c r="O2">
        <f>(L2="A")*1</f>
        <v>1</v>
      </c>
      <c r="P2">
        <f>(M2&gt;=3*I2)*1</f>
        <v>1</v>
      </c>
      <c r="Q2">
        <f>(H2="Mujer")*1*(M2&gt;=AVERAGE($M$2:$M$12))</f>
        <v>0</v>
      </c>
    </row>
    <row r="3" spans="1:17" x14ac:dyDescent="0.2">
      <c r="A3" t="s">
        <v>2</v>
      </c>
      <c r="B3" t="s">
        <v>11</v>
      </c>
      <c r="C3" t="s">
        <v>14</v>
      </c>
      <c r="D3">
        <v>17600</v>
      </c>
      <c r="E3">
        <v>19</v>
      </c>
      <c r="G3" t="str">
        <v>Carla</v>
      </c>
      <c r="H3" t="str">
        <f>VLOOKUP(G3,Tabla1[],2)</f>
        <v>Mujer</v>
      </c>
      <c r="I3">
        <f>_xlfn.XLOOKUP(G3,Tabla1[Nombre],Tabla1[Salario])</f>
        <v>18900</v>
      </c>
      <c r="J3">
        <f>_xlfn.XLOOKUP(G3,Tabla1[Nombre],Tabla1[Edad])</f>
        <v>21</v>
      </c>
      <c r="K3" t="b" cm="1">
        <f t="array" ref="K3">_xlfn.XLOOKUP(G3,Tabla1[Nombre],Tabla1[Tipo de Trabajo]="G")</f>
        <v>0</v>
      </c>
      <c r="L3" t="str">
        <f>_xlfn.XLOOKUP(G3,Tabla2[Nombre],Tabla2[Producto])</f>
        <v>A</v>
      </c>
      <c r="M3">
        <f>_xlfn.XLOOKUP(G3,Tabla2[Nombre],Tabla2[Crédito])</f>
        <v>56000</v>
      </c>
      <c r="N3">
        <f>_xlfn.XLOOKUP(G3,Tabla2[Nombre],Tabla2[Plazos])</f>
        <v>18</v>
      </c>
      <c r="O3">
        <f>(L3="A")*1</f>
        <v>1</v>
      </c>
      <c r="P3">
        <f t="shared" ref="P3:P12" si="0">(M3&gt;=3*I3)*1</f>
        <v>0</v>
      </c>
      <c r="Q3">
        <f t="shared" ref="Q3:Q12" si="1">(H3="Mujer")*1*(M3&gt;=AVERAGE($M$2:$M$12))</f>
        <v>1</v>
      </c>
    </row>
    <row r="4" spans="1:17" x14ac:dyDescent="0.2">
      <c r="A4" t="s">
        <v>3</v>
      </c>
      <c r="B4" t="s">
        <v>10</v>
      </c>
      <c r="C4" t="s">
        <v>15</v>
      </c>
      <c r="D4">
        <v>18900</v>
      </c>
      <c r="E4">
        <v>21</v>
      </c>
      <c r="G4" t="str">
        <v>Carla</v>
      </c>
      <c r="H4" t="str">
        <f>VLOOKUP(G4,Tabla1[],2)</f>
        <v>Mujer</v>
      </c>
      <c r="I4">
        <f>_xlfn.XLOOKUP(G4,Tabla1[Nombre],Tabla1[Salario])</f>
        <v>18900</v>
      </c>
      <c r="J4">
        <f>_xlfn.XLOOKUP(G4,Tabla1[Nombre],Tabla1[Edad])</f>
        <v>21</v>
      </c>
      <c r="K4" t="b" cm="1">
        <f t="array" ref="K4">_xlfn.XLOOKUP(G4,Tabla1[Nombre],Tabla1[Tipo de Trabajo]="G")</f>
        <v>0</v>
      </c>
      <c r="L4" t="str">
        <f>_xlfn.XLOOKUP(G4,Tabla2[Nombre],Tabla2[Producto])</f>
        <v>A</v>
      </c>
      <c r="M4">
        <f>_xlfn.XLOOKUP(G4,Tabla2[Nombre],Tabla2[Crédito])</f>
        <v>56000</v>
      </c>
      <c r="N4">
        <f>_xlfn.XLOOKUP(G4,Tabla2[Nombre],Tabla2[Plazos])</f>
        <v>18</v>
      </c>
      <c r="O4">
        <f t="shared" ref="O4:O12" si="2">(L4="A")*1</f>
        <v>1</v>
      </c>
      <c r="P4">
        <f t="shared" si="0"/>
        <v>0</v>
      </c>
      <c r="Q4">
        <f t="shared" si="1"/>
        <v>1</v>
      </c>
    </row>
    <row r="5" spans="1:17" x14ac:dyDescent="0.2">
      <c r="A5" t="s">
        <v>4</v>
      </c>
      <c r="B5" t="s">
        <v>11</v>
      </c>
      <c r="C5" t="s">
        <v>16</v>
      </c>
      <c r="D5">
        <v>13400</v>
      </c>
      <c r="E5">
        <v>23</v>
      </c>
      <c r="G5" t="str">
        <v>Daniel</v>
      </c>
      <c r="H5" t="str">
        <f>VLOOKUP(G5,Tabla1[],2)</f>
        <v>Hombre</v>
      </c>
      <c r="I5">
        <f>_xlfn.XLOOKUP(G5,Tabla1[Nombre],Tabla1[Salario])</f>
        <v>13400</v>
      </c>
      <c r="J5">
        <f>_xlfn.XLOOKUP(G5,Tabla1[Nombre],Tabla1[Edad])</f>
        <v>23</v>
      </c>
      <c r="K5" t="b" cm="1">
        <f t="array" ref="K5">_xlfn.XLOOKUP(G5,Tabla1[Nombre],Tabla1[Tipo de Trabajo]="G")</f>
        <v>0</v>
      </c>
      <c r="L5" t="str">
        <f>_xlfn.XLOOKUP(G5,Tabla2[Nombre],Tabla2[Producto])</f>
        <v>C</v>
      </c>
      <c r="M5">
        <f>_xlfn.XLOOKUP(G5,Tabla2[Nombre],Tabla2[Crédito])</f>
        <v>23000</v>
      </c>
      <c r="N5">
        <f>_xlfn.XLOOKUP(G5,Tabla2[Nombre],Tabla2[Plazos])</f>
        <v>6</v>
      </c>
      <c r="O5">
        <f t="shared" si="2"/>
        <v>0</v>
      </c>
      <c r="P5">
        <f t="shared" si="0"/>
        <v>0</v>
      </c>
      <c r="Q5">
        <f t="shared" si="1"/>
        <v>0</v>
      </c>
    </row>
    <row r="6" spans="1:17" x14ac:dyDescent="0.2">
      <c r="A6" t="s">
        <v>5</v>
      </c>
      <c r="B6" t="s">
        <v>10</v>
      </c>
      <c r="C6" t="s">
        <v>13</v>
      </c>
      <c r="D6">
        <v>21200</v>
      </c>
      <c r="E6">
        <v>28</v>
      </c>
      <c r="G6" t="str">
        <v>Edna</v>
      </c>
      <c r="H6" t="str">
        <f>VLOOKUP(G6,Tabla1[],2)</f>
        <v>Mujer</v>
      </c>
      <c r="I6">
        <f>_xlfn.XLOOKUP(G6,Tabla1[Nombre],Tabla1[Salario])</f>
        <v>21200</v>
      </c>
      <c r="J6">
        <f>_xlfn.XLOOKUP(G6,Tabla1[Nombre],Tabla1[Edad])</f>
        <v>28</v>
      </c>
      <c r="K6" t="b" cm="1">
        <f t="array" ref="K6">_xlfn.XLOOKUP(G6,Tabla1[Nombre],Tabla1[Tipo de Trabajo]="G")</f>
        <v>1</v>
      </c>
      <c r="L6" t="str">
        <f>_xlfn.XLOOKUP(G6,Tabla2[Nombre],Tabla2[Producto])</f>
        <v>A</v>
      </c>
      <c r="M6">
        <f>_xlfn.XLOOKUP(G6,Tabla2[Nombre],Tabla2[Crédito])</f>
        <v>45000</v>
      </c>
      <c r="N6">
        <f>_xlfn.XLOOKUP(G6,Tabla2[Nombre],Tabla2[Plazos])</f>
        <v>9</v>
      </c>
      <c r="O6">
        <f t="shared" si="2"/>
        <v>1</v>
      </c>
      <c r="P6">
        <f t="shared" si="0"/>
        <v>0</v>
      </c>
      <c r="Q6">
        <f t="shared" si="1"/>
        <v>0</v>
      </c>
    </row>
    <row r="7" spans="1:17" x14ac:dyDescent="0.2">
      <c r="A7" t="s">
        <v>6</v>
      </c>
      <c r="B7" t="s">
        <v>11</v>
      </c>
      <c r="C7" t="s">
        <v>14</v>
      </c>
      <c r="D7">
        <v>32400</v>
      </c>
      <c r="E7">
        <v>32</v>
      </c>
      <c r="G7" t="str">
        <v>Fabián</v>
      </c>
      <c r="H7" t="str">
        <f>VLOOKUP(G7,Tabla1[],2)</f>
        <v>Hombre</v>
      </c>
      <c r="I7">
        <f>_xlfn.XLOOKUP(G7,Tabla1[Nombre],Tabla1[Salario])</f>
        <v>32400</v>
      </c>
      <c r="J7">
        <f>_xlfn.XLOOKUP(G7,Tabla1[Nombre],Tabla1[Edad])</f>
        <v>32</v>
      </c>
      <c r="K7" t="b" cm="1">
        <f t="array" ref="K7">_xlfn.XLOOKUP(G7,Tabla1[Nombre],Tabla1[Tipo de Trabajo]="G")</f>
        <v>0</v>
      </c>
      <c r="L7" t="str">
        <f>_xlfn.XLOOKUP(G7,Tabla2[Nombre],Tabla2[Producto])</f>
        <v>C</v>
      </c>
      <c r="M7">
        <f>_xlfn.XLOOKUP(G7,Tabla2[Nombre],Tabla2[Crédito])</f>
        <v>5000</v>
      </c>
      <c r="N7">
        <f>_xlfn.XLOOKUP(G7,Tabla2[Nombre],Tabla2[Plazos])</f>
        <v>12</v>
      </c>
      <c r="O7">
        <f t="shared" si="2"/>
        <v>0</v>
      </c>
      <c r="P7">
        <f>(M7&gt;=3*I7)*1</f>
        <v>0</v>
      </c>
      <c r="Q7">
        <f t="shared" si="1"/>
        <v>0</v>
      </c>
    </row>
    <row r="8" spans="1:17" x14ac:dyDescent="0.2">
      <c r="A8" t="s">
        <v>7</v>
      </c>
      <c r="B8" t="s">
        <v>10</v>
      </c>
      <c r="C8" t="s">
        <v>16</v>
      </c>
      <c r="D8">
        <v>18000</v>
      </c>
      <c r="E8">
        <v>27</v>
      </c>
      <c r="G8" t="str">
        <v>Gaby</v>
      </c>
      <c r="H8" t="str">
        <f>VLOOKUP(G8,Tabla1[],2)</f>
        <v>Mujer</v>
      </c>
      <c r="I8">
        <f>_xlfn.XLOOKUP(G8,Tabla1[Nombre],Tabla1[Salario])</f>
        <v>18000</v>
      </c>
      <c r="J8">
        <f>_xlfn.XLOOKUP(G8,Tabla1[Nombre],Tabla1[Edad])</f>
        <v>27</v>
      </c>
      <c r="K8" t="b" cm="1">
        <f t="array" ref="K8">_xlfn.XLOOKUP(G8,Tabla1[Nombre],Tabla1[Tipo de Trabajo]="G")</f>
        <v>0</v>
      </c>
      <c r="L8" t="str">
        <f>_xlfn.XLOOKUP(G8,Tabla2[Nombre],Tabla2[Producto])</f>
        <v>A</v>
      </c>
      <c r="M8">
        <f>_xlfn.XLOOKUP(G8,Tabla2[Nombre],Tabla2[Crédito])</f>
        <v>78000</v>
      </c>
      <c r="N8">
        <f>_xlfn.XLOOKUP(G8,Tabla2[Nombre],Tabla2[Plazos])</f>
        <v>12</v>
      </c>
      <c r="O8">
        <f t="shared" si="2"/>
        <v>1</v>
      </c>
      <c r="P8">
        <f t="shared" si="0"/>
        <v>1</v>
      </c>
      <c r="Q8">
        <f t="shared" si="1"/>
        <v>1</v>
      </c>
    </row>
    <row r="9" spans="1:17" x14ac:dyDescent="0.2">
      <c r="A9" t="s">
        <v>8</v>
      </c>
      <c r="B9" t="s">
        <v>11</v>
      </c>
      <c r="C9" t="s">
        <v>15</v>
      </c>
      <c r="D9">
        <v>19300</v>
      </c>
      <c r="E9">
        <v>22</v>
      </c>
      <c r="G9" t="str">
        <v>Gaby</v>
      </c>
      <c r="H9" t="str">
        <f>VLOOKUP(G9,Tabla1[],2)</f>
        <v>Mujer</v>
      </c>
      <c r="I9">
        <f>_xlfn.XLOOKUP(G9,Tabla1[Nombre],Tabla1[Salario])</f>
        <v>18000</v>
      </c>
      <c r="J9">
        <f>_xlfn.XLOOKUP(G9,Tabla1[Nombre],Tabla1[Edad])</f>
        <v>27</v>
      </c>
      <c r="K9" t="b" cm="1">
        <f t="array" ref="K9">_xlfn.XLOOKUP(G9,Tabla1[Nombre],Tabla1[Tipo de Trabajo]="G")</f>
        <v>0</v>
      </c>
      <c r="L9" t="str">
        <f>_xlfn.XLOOKUP(G9,Tabla2[Nombre],Tabla2[Producto])</f>
        <v>A</v>
      </c>
      <c r="M9">
        <f>_xlfn.XLOOKUP(G9,Tabla2[Nombre],Tabla2[Crédito])</f>
        <v>78000</v>
      </c>
      <c r="N9">
        <f>_xlfn.XLOOKUP(G9,Tabla2[Nombre],Tabla2[Plazos])</f>
        <v>12</v>
      </c>
      <c r="O9">
        <f t="shared" si="2"/>
        <v>1</v>
      </c>
      <c r="P9">
        <f t="shared" si="0"/>
        <v>1</v>
      </c>
      <c r="Q9">
        <f t="shared" si="1"/>
        <v>1</v>
      </c>
    </row>
    <row r="10" spans="1:17" x14ac:dyDescent="0.2">
      <c r="G10" t="str">
        <v>Gaby</v>
      </c>
      <c r="H10" t="str">
        <f>VLOOKUP(G10,Tabla1[],2)</f>
        <v>Mujer</v>
      </c>
      <c r="I10">
        <f>_xlfn.XLOOKUP(G10,Tabla1[Nombre],Tabla1[Salario])</f>
        <v>18000</v>
      </c>
      <c r="J10">
        <f>_xlfn.XLOOKUP(G10,Tabla1[Nombre],Tabla1[Edad])</f>
        <v>27</v>
      </c>
      <c r="K10" t="b" cm="1">
        <f t="array" ref="K10">_xlfn.XLOOKUP(G10,Tabla1[Nombre],Tabla1[Tipo de Trabajo]="G")</f>
        <v>0</v>
      </c>
      <c r="L10" t="str">
        <f>_xlfn.XLOOKUP(G10,Tabla2[Nombre],Tabla2[Producto])</f>
        <v>A</v>
      </c>
      <c r="M10">
        <f>_xlfn.XLOOKUP(G10,Tabla2[Nombre],Tabla2[Crédito])</f>
        <v>78000</v>
      </c>
      <c r="N10">
        <f>_xlfn.XLOOKUP(G10,Tabla2[Nombre],Tabla2[Plazos])</f>
        <v>12</v>
      </c>
      <c r="O10">
        <f t="shared" si="2"/>
        <v>1</v>
      </c>
      <c r="P10">
        <f t="shared" si="0"/>
        <v>1</v>
      </c>
      <c r="Q10">
        <f t="shared" si="1"/>
        <v>1</v>
      </c>
    </row>
    <row r="11" spans="1:17" x14ac:dyDescent="0.2">
      <c r="A11" t="s">
        <v>0</v>
      </c>
      <c r="B11" t="s">
        <v>19</v>
      </c>
      <c r="C11" t="s">
        <v>20</v>
      </c>
      <c r="D11" t="s">
        <v>21</v>
      </c>
      <c r="G11" t="str">
        <v>Hugo</v>
      </c>
      <c r="H11" t="str">
        <f>VLOOKUP(G11,Tabla1[],2)</f>
        <v>Hombre</v>
      </c>
      <c r="I11">
        <f>_xlfn.XLOOKUP(G11,Tabla1[Nombre],Tabla1[Salario])</f>
        <v>19300</v>
      </c>
      <c r="J11">
        <f>_xlfn.XLOOKUP(G11,Tabla1[Nombre],Tabla1[Edad])</f>
        <v>22</v>
      </c>
      <c r="K11" t="b" cm="1">
        <f t="array" ref="K11">_xlfn.XLOOKUP(G11,Tabla1[Nombre],Tabla1[Tipo de Trabajo]="G")</f>
        <v>0</v>
      </c>
      <c r="L11" t="str">
        <f>_xlfn.XLOOKUP(G11,Tabla2[Nombre],Tabla2[Producto])</f>
        <v>A</v>
      </c>
      <c r="M11">
        <f>_xlfn.XLOOKUP(G11,Tabla2[Nombre],Tabla2[Crédito])</f>
        <v>21000</v>
      </c>
      <c r="N11">
        <f>_xlfn.XLOOKUP(G11,Tabla2[Nombre],Tabla2[Plazos])</f>
        <v>18</v>
      </c>
      <c r="O11" s="6">
        <f t="shared" si="2"/>
        <v>1</v>
      </c>
      <c r="P11" s="6">
        <f t="shared" si="0"/>
        <v>0</v>
      </c>
      <c r="Q11">
        <f t="shared" si="1"/>
        <v>0</v>
      </c>
    </row>
    <row r="12" spans="1:17" x14ac:dyDescent="0.2">
      <c r="A12" t="s">
        <v>1</v>
      </c>
      <c r="B12" t="s">
        <v>22</v>
      </c>
      <c r="C12">
        <v>45000</v>
      </c>
      <c r="D12">
        <v>18</v>
      </c>
      <c r="G12" t="str">
        <v>Hugo</v>
      </c>
      <c r="H12" t="str">
        <f>VLOOKUP(G12,Tabla1[],2)</f>
        <v>Hombre</v>
      </c>
      <c r="I12">
        <f>_xlfn.XLOOKUP(G12,Tabla1[Nombre],Tabla1[Salario])</f>
        <v>19300</v>
      </c>
      <c r="J12">
        <f>_xlfn.XLOOKUP(G12,Tabla1[Nombre],Tabla1[Edad])</f>
        <v>22</v>
      </c>
      <c r="K12" t="b" cm="1">
        <f t="array" ref="K12">_xlfn.XLOOKUP(G12,Tabla1[Nombre],Tabla1[Tipo de Trabajo]="G")</f>
        <v>0</v>
      </c>
      <c r="L12" t="str">
        <f>_xlfn.XLOOKUP(G12,Tabla2[Nombre],Tabla2[Producto])</f>
        <v>A</v>
      </c>
      <c r="M12">
        <f>_xlfn.XLOOKUP(G12,Tabla2[Nombre],Tabla2[Crédito])</f>
        <v>21000</v>
      </c>
      <c r="N12">
        <f>_xlfn.XLOOKUP(G12,Tabla2[Nombre],Tabla2[Plazos])</f>
        <v>18</v>
      </c>
      <c r="O12" s="6">
        <f t="shared" si="2"/>
        <v>1</v>
      </c>
      <c r="P12" s="6">
        <f t="shared" si="0"/>
        <v>0</v>
      </c>
      <c r="Q12">
        <f t="shared" si="1"/>
        <v>0</v>
      </c>
    </row>
    <row r="13" spans="1:17" x14ac:dyDescent="0.2">
      <c r="A13" t="s">
        <v>3</v>
      </c>
      <c r="B13" t="s">
        <v>22</v>
      </c>
      <c r="C13">
        <v>56000</v>
      </c>
      <c r="D13">
        <v>18</v>
      </c>
    </row>
    <row r="14" spans="1:17" x14ac:dyDescent="0.2">
      <c r="A14" t="s">
        <v>3</v>
      </c>
      <c r="B14" t="s">
        <v>23</v>
      </c>
      <c r="C14">
        <v>63000</v>
      </c>
      <c r="D14">
        <v>12</v>
      </c>
      <c r="F14" t="s">
        <v>50</v>
      </c>
      <c r="G14" t="s">
        <v>0</v>
      </c>
      <c r="H14" t="s">
        <v>1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</row>
    <row r="15" spans="1:17" x14ac:dyDescent="0.2">
      <c r="A15" t="s">
        <v>4</v>
      </c>
      <c r="B15" t="s">
        <v>24</v>
      </c>
      <c r="C15">
        <v>23000</v>
      </c>
      <c r="D15">
        <v>6</v>
      </c>
      <c r="G15" t="s">
        <v>1</v>
      </c>
      <c r="H15">
        <v>2</v>
      </c>
      <c r="I15">
        <v>0</v>
      </c>
      <c r="J15">
        <v>2</v>
      </c>
      <c r="K15">
        <v>0</v>
      </c>
      <c r="L15">
        <v>1</v>
      </c>
      <c r="M15">
        <v>0</v>
      </c>
      <c r="N15">
        <v>6</v>
      </c>
      <c r="O15">
        <v>2</v>
      </c>
    </row>
    <row r="16" spans="1:17" x14ac:dyDescent="0.2">
      <c r="A16" t="s">
        <v>5</v>
      </c>
      <c r="B16" t="s">
        <v>22</v>
      </c>
      <c r="C16">
        <v>45000</v>
      </c>
      <c r="D16">
        <v>9</v>
      </c>
      <c r="G16" t="s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6</v>
      </c>
      <c r="B17" t="s">
        <v>24</v>
      </c>
      <c r="C17">
        <v>5000</v>
      </c>
      <c r="D17">
        <v>12</v>
      </c>
      <c r="G17" t="s">
        <v>3</v>
      </c>
      <c r="H17">
        <v>2</v>
      </c>
      <c r="I17">
        <v>0</v>
      </c>
      <c r="J17">
        <v>4</v>
      </c>
      <c r="K17">
        <v>2</v>
      </c>
      <c r="L17">
        <v>4</v>
      </c>
      <c r="M17">
        <v>2</v>
      </c>
      <c r="N17">
        <v>6</v>
      </c>
      <c r="O17">
        <v>8</v>
      </c>
    </row>
    <row r="18" spans="1:15" x14ac:dyDescent="0.2">
      <c r="A18" t="s">
        <v>7</v>
      </c>
      <c r="B18" t="s">
        <v>22</v>
      </c>
      <c r="C18">
        <v>78000</v>
      </c>
      <c r="D18">
        <v>12</v>
      </c>
      <c r="G18" t="s">
        <v>4</v>
      </c>
      <c r="H18">
        <v>0</v>
      </c>
      <c r="I18">
        <v>0</v>
      </c>
      <c r="J18">
        <v>2</v>
      </c>
      <c r="K18">
        <v>2</v>
      </c>
      <c r="L18">
        <v>1</v>
      </c>
      <c r="M18">
        <v>2</v>
      </c>
      <c r="N18">
        <v>0</v>
      </c>
      <c r="O18">
        <v>2</v>
      </c>
    </row>
    <row r="19" spans="1:15" x14ac:dyDescent="0.2">
      <c r="A19" t="s">
        <v>7</v>
      </c>
      <c r="B19" t="s">
        <v>23</v>
      </c>
      <c r="C19">
        <v>30000</v>
      </c>
      <c r="D19">
        <v>3</v>
      </c>
      <c r="G19" t="s">
        <v>5</v>
      </c>
      <c r="H19">
        <v>1</v>
      </c>
      <c r="I19">
        <v>0</v>
      </c>
      <c r="J19">
        <v>4</v>
      </c>
      <c r="K19">
        <v>1</v>
      </c>
      <c r="L19">
        <v>2</v>
      </c>
      <c r="M19">
        <v>1</v>
      </c>
      <c r="N19">
        <v>3</v>
      </c>
      <c r="O19">
        <v>4</v>
      </c>
    </row>
    <row r="20" spans="1:15" x14ac:dyDescent="0.2">
      <c r="A20" t="s">
        <v>7</v>
      </c>
      <c r="B20" t="s">
        <v>25</v>
      </c>
      <c r="C20">
        <v>100000</v>
      </c>
      <c r="D20">
        <v>72</v>
      </c>
      <c r="G20" t="s">
        <v>6</v>
      </c>
      <c r="H20">
        <v>0</v>
      </c>
      <c r="I20">
        <v>0</v>
      </c>
      <c r="J20">
        <v>2</v>
      </c>
      <c r="K20">
        <v>2</v>
      </c>
      <c r="L20">
        <v>1</v>
      </c>
      <c r="M20">
        <v>2</v>
      </c>
      <c r="N20">
        <v>0</v>
      </c>
      <c r="O20">
        <v>2</v>
      </c>
    </row>
    <row r="21" spans="1:15" x14ac:dyDescent="0.2">
      <c r="A21" t="s">
        <v>8</v>
      </c>
      <c r="B21" t="s">
        <v>22</v>
      </c>
      <c r="C21">
        <v>21000</v>
      </c>
      <c r="D21">
        <v>18</v>
      </c>
      <c r="G21" t="s">
        <v>7</v>
      </c>
      <c r="H21">
        <v>6</v>
      </c>
      <c r="I21">
        <v>0</v>
      </c>
      <c r="J21">
        <v>6</v>
      </c>
      <c r="K21">
        <v>0</v>
      </c>
      <c r="L21">
        <v>3</v>
      </c>
      <c r="M21">
        <v>0</v>
      </c>
      <c r="N21">
        <v>6</v>
      </c>
      <c r="O21">
        <v>6</v>
      </c>
    </row>
    <row r="22" spans="1:15" x14ac:dyDescent="0.2">
      <c r="A22" t="s">
        <v>8</v>
      </c>
      <c r="B22" t="s">
        <v>23</v>
      </c>
      <c r="C22">
        <v>12000</v>
      </c>
      <c r="D22">
        <v>24</v>
      </c>
      <c r="G22" t="s">
        <v>8</v>
      </c>
      <c r="H22">
        <v>2</v>
      </c>
      <c r="I22">
        <v>0</v>
      </c>
      <c r="J22">
        <v>4</v>
      </c>
      <c r="K22">
        <v>2</v>
      </c>
      <c r="L22">
        <v>4</v>
      </c>
      <c r="M22">
        <v>2</v>
      </c>
      <c r="N22">
        <v>6</v>
      </c>
      <c r="O22">
        <v>4</v>
      </c>
    </row>
    <row r="24" spans="1:15" x14ac:dyDescent="0.2">
      <c r="F24" t="s">
        <v>51</v>
      </c>
      <c r="G24" s="9" t="s">
        <v>0</v>
      </c>
      <c r="H24" s="9" t="s">
        <v>1</v>
      </c>
      <c r="I24" s="9" t="s">
        <v>2</v>
      </c>
      <c r="J24" s="9" t="s">
        <v>3</v>
      </c>
      <c r="K24" s="9" t="s">
        <v>4</v>
      </c>
      <c r="L24" s="9" t="s">
        <v>5</v>
      </c>
      <c r="M24" s="9" t="s">
        <v>6</v>
      </c>
      <c r="N24" s="9" t="s">
        <v>7</v>
      </c>
      <c r="O24" s="9" t="s">
        <v>8</v>
      </c>
    </row>
    <row r="25" spans="1:15" x14ac:dyDescent="0.2">
      <c r="G25" s="9" t="s">
        <v>1</v>
      </c>
      <c r="H25" s="9">
        <v>3</v>
      </c>
      <c r="I25" s="9">
        <v>0</v>
      </c>
      <c r="J25" s="9">
        <v>2</v>
      </c>
      <c r="K25" s="9">
        <v>1</v>
      </c>
      <c r="L25" s="9">
        <v>2</v>
      </c>
      <c r="M25" s="9">
        <v>1</v>
      </c>
      <c r="N25" s="9">
        <v>6</v>
      </c>
      <c r="O25" s="9">
        <v>4</v>
      </c>
    </row>
    <row r="26" spans="1:15" x14ac:dyDescent="0.2">
      <c r="G26" s="9" t="s">
        <v>2</v>
      </c>
      <c r="H26" s="9"/>
      <c r="I26" s="9"/>
      <c r="J26" s="9"/>
      <c r="K26" s="9"/>
      <c r="L26" s="9"/>
      <c r="M26" s="9"/>
      <c r="N26" s="9"/>
      <c r="O26" s="9"/>
    </row>
    <row r="27" spans="1:15" x14ac:dyDescent="0.2">
      <c r="G27" s="9" t="s">
        <v>3</v>
      </c>
      <c r="H27" s="9"/>
      <c r="I27" s="9"/>
      <c r="J27" s="9"/>
      <c r="K27" s="9"/>
      <c r="L27" s="9"/>
      <c r="M27" s="9"/>
      <c r="N27" s="9"/>
      <c r="O27" s="9"/>
    </row>
    <row r="28" spans="1:15" x14ac:dyDescent="0.2">
      <c r="G28" s="9" t="s">
        <v>4</v>
      </c>
      <c r="H28" s="9"/>
      <c r="I28" s="9"/>
      <c r="J28" s="9"/>
      <c r="K28" s="9"/>
      <c r="L28" s="9"/>
      <c r="M28" s="9"/>
      <c r="N28" s="9"/>
      <c r="O28" s="9"/>
    </row>
    <row r="29" spans="1:15" x14ac:dyDescent="0.2">
      <c r="G29" s="9" t="s">
        <v>5</v>
      </c>
      <c r="H29" s="9"/>
      <c r="I29" s="9"/>
      <c r="J29" s="9"/>
      <c r="K29" s="9"/>
      <c r="L29" s="9"/>
      <c r="M29" s="9"/>
      <c r="N29" s="9"/>
      <c r="O29" s="9"/>
    </row>
    <row r="30" spans="1:15" x14ac:dyDescent="0.2">
      <c r="G30" s="9" t="s">
        <v>6</v>
      </c>
      <c r="H30" s="9"/>
      <c r="I30" s="9"/>
      <c r="J30" s="9"/>
      <c r="K30" s="9"/>
      <c r="L30" s="9"/>
      <c r="M30" s="9"/>
      <c r="N30" s="9"/>
      <c r="O30" s="9"/>
    </row>
    <row r="31" spans="1:15" x14ac:dyDescent="0.2">
      <c r="G31" s="9" t="s">
        <v>7</v>
      </c>
      <c r="H31" s="9"/>
      <c r="I31" s="9"/>
      <c r="J31" s="9"/>
      <c r="K31" s="9"/>
      <c r="L31" s="9"/>
      <c r="M31" s="9"/>
      <c r="N31" s="9"/>
      <c r="O31" s="9"/>
    </row>
    <row r="32" spans="1:15" x14ac:dyDescent="0.2">
      <c r="G32" s="9" t="s">
        <v>8</v>
      </c>
      <c r="H32" s="9"/>
      <c r="I32" s="9"/>
      <c r="J32" s="9"/>
      <c r="K32" s="9"/>
      <c r="L32" s="9"/>
      <c r="M32" s="9"/>
      <c r="N32" s="9"/>
      <c r="O32" s="9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A26C-A07C-1348-AFB3-C47758BB41F2}">
  <dimension ref="A1:O22"/>
  <sheetViews>
    <sheetView zoomScale="144" workbookViewId="0">
      <selection activeCell="G11" sqref="G11"/>
    </sheetView>
  </sheetViews>
  <sheetFormatPr baseColWidth="10" defaultRowHeight="16" x14ac:dyDescent="0.2"/>
  <sheetData>
    <row r="1" spans="1:15" x14ac:dyDescent="0.2">
      <c r="A1" t="s">
        <v>0</v>
      </c>
      <c r="B1" t="s">
        <v>37</v>
      </c>
      <c r="C1" t="s">
        <v>38</v>
      </c>
      <c r="D1" t="s">
        <v>39</v>
      </c>
    </row>
    <row r="2" spans="1:15" x14ac:dyDescent="0.2">
      <c r="A2" t="s">
        <v>1</v>
      </c>
      <c r="B2">
        <v>1</v>
      </c>
      <c r="C2">
        <v>1</v>
      </c>
      <c r="D2">
        <v>0</v>
      </c>
    </row>
    <row r="3" spans="1:15" x14ac:dyDescent="0.2">
      <c r="A3" t="s">
        <v>3</v>
      </c>
      <c r="B3">
        <v>1</v>
      </c>
      <c r="C3">
        <v>0</v>
      </c>
      <c r="D3">
        <v>1</v>
      </c>
    </row>
    <row r="4" spans="1:15" x14ac:dyDescent="0.2">
      <c r="A4" t="s">
        <v>3</v>
      </c>
      <c r="B4">
        <v>1</v>
      </c>
      <c r="C4">
        <v>0</v>
      </c>
      <c r="D4">
        <v>1</v>
      </c>
      <c r="L4" t="s">
        <v>1</v>
      </c>
      <c r="M4" cm="1">
        <f t="array" ref="M4:O4">_xlfn.XLOOKUP(L4,Tabla3[Nombre],Tabla3[H1]:Tabla3[H2]:Tabla3[H3])</f>
        <v>1</v>
      </c>
      <c r="N4">
        <v>1</v>
      </c>
      <c r="O4">
        <v>0</v>
      </c>
    </row>
    <row r="5" spans="1:15" x14ac:dyDescent="0.2">
      <c r="A5" t="s">
        <v>4</v>
      </c>
      <c r="B5">
        <v>0</v>
      </c>
      <c r="C5">
        <v>0</v>
      </c>
      <c r="D5">
        <v>0</v>
      </c>
      <c r="L5" t="s">
        <v>3</v>
      </c>
      <c r="M5" cm="1">
        <f t="array" ref="M5:O6">_xlfn._xlws.FILTER(Tabla3[H1]:Tabla3[H2]:Tabla3[H3],Tabla3[Nombre]=L5)</f>
        <v>1</v>
      </c>
      <c r="N5">
        <v>0</v>
      </c>
      <c r="O5">
        <v>1</v>
      </c>
    </row>
    <row r="6" spans="1:15" x14ac:dyDescent="0.2">
      <c r="A6" t="s">
        <v>5</v>
      </c>
      <c r="B6">
        <v>1</v>
      </c>
      <c r="C6">
        <v>0</v>
      </c>
      <c r="D6">
        <v>0</v>
      </c>
      <c r="M6">
        <v>1</v>
      </c>
      <c r="N6">
        <v>0</v>
      </c>
      <c r="O6">
        <v>1</v>
      </c>
    </row>
    <row r="7" spans="1:15" x14ac:dyDescent="0.2">
      <c r="A7" t="s">
        <v>6</v>
      </c>
      <c r="B7">
        <v>0</v>
      </c>
      <c r="C7">
        <v>0</v>
      </c>
      <c r="D7">
        <v>0</v>
      </c>
    </row>
    <row r="8" spans="1:15" x14ac:dyDescent="0.2">
      <c r="A8" t="s">
        <v>7</v>
      </c>
      <c r="B8">
        <v>1</v>
      </c>
      <c r="C8">
        <v>1</v>
      </c>
      <c r="D8">
        <v>1</v>
      </c>
    </row>
    <row r="9" spans="1:15" x14ac:dyDescent="0.2">
      <c r="A9" t="s">
        <v>7</v>
      </c>
      <c r="B9">
        <v>1</v>
      </c>
      <c r="C9">
        <v>1</v>
      </c>
      <c r="D9">
        <v>1</v>
      </c>
      <c r="L9" t="s">
        <v>1</v>
      </c>
      <c r="M9">
        <v>1</v>
      </c>
      <c r="N9">
        <v>1</v>
      </c>
      <c r="O9">
        <v>0</v>
      </c>
    </row>
    <row r="10" spans="1:15" x14ac:dyDescent="0.2">
      <c r="A10" t="s">
        <v>7</v>
      </c>
      <c r="B10">
        <v>1</v>
      </c>
      <c r="C10">
        <v>1</v>
      </c>
      <c r="D10">
        <v>1</v>
      </c>
      <c r="L10" t="s">
        <v>3</v>
      </c>
      <c r="M10">
        <v>1</v>
      </c>
      <c r="N10">
        <v>0</v>
      </c>
      <c r="O10">
        <v>1</v>
      </c>
    </row>
    <row r="11" spans="1:15" x14ac:dyDescent="0.2">
      <c r="A11" t="s">
        <v>8</v>
      </c>
      <c r="B11">
        <v>1</v>
      </c>
      <c r="C11">
        <v>0</v>
      </c>
      <c r="D11">
        <v>0</v>
      </c>
      <c r="M11">
        <v>1</v>
      </c>
      <c r="N11">
        <v>0</v>
      </c>
      <c r="O11">
        <v>1</v>
      </c>
    </row>
    <row r="12" spans="1:15" x14ac:dyDescent="0.2">
      <c r="A12" t="s">
        <v>8</v>
      </c>
      <c r="B12">
        <v>1</v>
      </c>
      <c r="C12">
        <v>0</v>
      </c>
      <c r="D12">
        <v>0</v>
      </c>
    </row>
    <row r="13" spans="1:15" x14ac:dyDescent="0.2">
      <c r="M13" cm="1">
        <f t="array" ref="M13:O13">MATCH(M9:O9,M10:O10, 0)</f>
        <v>1</v>
      </c>
      <c r="N13">
        <v>1</v>
      </c>
      <c r="O13">
        <v>2</v>
      </c>
    </row>
    <row r="14" spans="1:15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15" x14ac:dyDescent="0.2">
      <c r="A15" t="s">
        <v>1</v>
      </c>
      <c r="D15" t="s">
        <v>52</v>
      </c>
    </row>
    <row r="16" spans="1:15" x14ac:dyDescent="0.2">
      <c r="A16" t="s">
        <v>2</v>
      </c>
    </row>
    <row r="17" spans="1:1" x14ac:dyDescent="0.2">
      <c r="A17" t="s">
        <v>3</v>
      </c>
    </row>
    <row r="18" spans="1:1" x14ac:dyDescent="0.2">
      <c r="A18" t="s">
        <v>4</v>
      </c>
    </row>
    <row r="19" spans="1:1" x14ac:dyDescent="0.2">
      <c r="A19" t="s">
        <v>5</v>
      </c>
    </row>
    <row r="20" spans="1:1" x14ac:dyDescent="0.2">
      <c r="A20" t="s">
        <v>6</v>
      </c>
    </row>
    <row r="21" spans="1:1" x14ac:dyDescent="0.2">
      <c r="A21" t="s">
        <v>7</v>
      </c>
    </row>
    <row r="22" spans="1:1" x14ac:dyDescent="0.2">
      <c r="A22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7FE9-7590-AE41-98B0-DB25E1A47958}">
  <dimension ref="A1:D12"/>
  <sheetViews>
    <sheetView zoomScale="214"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20</v>
      </c>
      <c r="D1" t="s">
        <v>21</v>
      </c>
    </row>
    <row r="2" spans="1:4" x14ac:dyDescent="0.2">
      <c r="A2" s="5" t="s">
        <v>1</v>
      </c>
      <c r="B2" s="2" t="s">
        <v>22</v>
      </c>
      <c r="C2" s="3">
        <v>45000</v>
      </c>
      <c r="D2" s="7">
        <v>18</v>
      </c>
    </row>
    <row r="3" spans="1:4" x14ac:dyDescent="0.2">
      <c r="A3" s="5" t="s">
        <v>3</v>
      </c>
      <c r="B3" s="2" t="s">
        <v>22</v>
      </c>
      <c r="C3" s="3">
        <v>56000</v>
      </c>
      <c r="D3" s="7">
        <v>18</v>
      </c>
    </row>
    <row r="4" spans="1:4" x14ac:dyDescent="0.2">
      <c r="A4" s="5" t="s">
        <v>3</v>
      </c>
      <c r="B4" s="2" t="s">
        <v>23</v>
      </c>
      <c r="C4" s="3">
        <v>63000</v>
      </c>
      <c r="D4" s="7">
        <v>12</v>
      </c>
    </row>
    <row r="5" spans="1:4" x14ac:dyDescent="0.2">
      <c r="A5" s="5" t="s">
        <v>4</v>
      </c>
      <c r="B5" s="2" t="s">
        <v>24</v>
      </c>
      <c r="C5" s="3">
        <v>23000</v>
      </c>
      <c r="D5" s="7">
        <v>6</v>
      </c>
    </row>
    <row r="6" spans="1:4" x14ac:dyDescent="0.2">
      <c r="A6" s="5" t="s">
        <v>5</v>
      </c>
      <c r="B6" s="2" t="s">
        <v>22</v>
      </c>
      <c r="C6" s="3">
        <v>45000</v>
      </c>
      <c r="D6" s="7">
        <v>9</v>
      </c>
    </row>
    <row r="7" spans="1:4" x14ac:dyDescent="0.2">
      <c r="A7" s="5" t="s">
        <v>6</v>
      </c>
      <c r="B7" s="2" t="s">
        <v>24</v>
      </c>
      <c r="C7" s="3">
        <v>5000</v>
      </c>
      <c r="D7" s="7">
        <v>12</v>
      </c>
    </row>
    <row r="8" spans="1:4" x14ac:dyDescent="0.2">
      <c r="A8" s="5" t="s">
        <v>7</v>
      </c>
      <c r="B8" s="2" t="s">
        <v>22</v>
      </c>
      <c r="C8" s="3">
        <v>78000</v>
      </c>
      <c r="D8" s="7">
        <v>12</v>
      </c>
    </row>
    <row r="9" spans="1:4" x14ac:dyDescent="0.2">
      <c r="A9" s="5" t="s">
        <v>7</v>
      </c>
      <c r="B9" s="2" t="s">
        <v>23</v>
      </c>
      <c r="C9" s="3">
        <v>30000</v>
      </c>
      <c r="D9" s="7">
        <v>3</v>
      </c>
    </row>
    <row r="10" spans="1:4" x14ac:dyDescent="0.2">
      <c r="A10" s="5" t="s">
        <v>7</v>
      </c>
      <c r="B10" s="2" t="s">
        <v>25</v>
      </c>
      <c r="C10" s="3">
        <v>100000</v>
      </c>
      <c r="D10" s="7">
        <v>72</v>
      </c>
    </row>
    <row r="11" spans="1:4" x14ac:dyDescent="0.2">
      <c r="A11" s="5" t="s">
        <v>8</v>
      </c>
      <c r="B11" s="2" t="s">
        <v>22</v>
      </c>
      <c r="C11" s="3">
        <v>21000</v>
      </c>
      <c r="D11" s="7">
        <v>18</v>
      </c>
    </row>
    <row r="12" spans="1:4" x14ac:dyDescent="0.2">
      <c r="A12" s="5" t="s">
        <v>8</v>
      </c>
      <c r="B12" s="2" t="s">
        <v>23</v>
      </c>
      <c r="C12" s="3">
        <v>12000</v>
      </c>
      <c r="D12" s="7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F7DD2-7F23-8243-A7CA-9BD8CA88274C}">
  <dimension ref="A1:H16"/>
  <sheetViews>
    <sheetView zoomScale="226" workbookViewId="0">
      <selection activeCell="I5" sqref="I5"/>
    </sheetView>
  </sheetViews>
  <sheetFormatPr baseColWidth="10" defaultRowHeight="16" x14ac:dyDescent="0.2"/>
  <cols>
    <col min="3" max="3" width="14.6640625" customWidth="1"/>
    <col min="6" max="7" width="11.5" bestFit="1" customWidth="1"/>
  </cols>
  <sheetData>
    <row r="1" spans="1:8" x14ac:dyDescent="0.2">
      <c r="A1" t="s">
        <v>0</v>
      </c>
      <c r="B1" t="s">
        <v>9</v>
      </c>
      <c r="C1" t="s">
        <v>12</v>
      </c>
      <c r="D1" t="s">
        <v>17</v>
      </c>
      <c r="E1" t="s">
        <v>18</v>
      </c>
      <c r="F1" t="s">
        <v>37</v>
      </c>
      <c r="G1" t="s">
        <v>38</v>
      </c>
      <c r="H1" t="s">
        <v>39</v>
      </c>
    </row>
    <row r="2" spans="1:8" x14ac:dyDescent="0.2">
      <c r="A2" t="s">
        <v>1</v>
      </c>
      <c r="B2" t="s">
        <v>10</v>
      </c>
      <c r="C2" t="s">
        <v>13</v>
      </c>
      <c r="D2">
        <v>14500</v>
      </c>
      <c r="E2">
        <v>18</v>
      </c>
      <c r="F2">
        <f>(E2&lt;=21) * 1</f>
        <v>1</v>
      </c>
      <c r="G2">
        <f>(D2&lt;=15000)*1</f>
        <v>1</v>
      </c>
      <c r="H2">
        <f>F2*G2</f>
        <v>1</v>
      </c>
    </row>
    <row r="3" spans="1:8" x14ac:dyDescent="0.2">
      <c r="A3" t="s">
        <v>2</v>
      </c>
      <c r="B3" t="s">
        <v>11</v>
      </c>
      <c r="C3" t="s">
        <v>14</v>
      </c>
      <c r="D3">
        <v>17600</v>
      </c>
      <c r="E3">
        <v>19</v>
      </c>
      <c r="F3">
        <f t="shared" ref="F3:F9" si="0">(E3&lt;=21) * 1</f>
        <v>1</v>
      </c>
      <c r="G3">
        <f t="shared" ref="G3:G9" si="1">(D3&lt;=15000)*1</f>
        <v>0</v>
      </c>
      <c r="H3">
        <f t="shared" ref="H3:H9" si="2">F3*G3</f>
        <v>0</v>
      </c>
    </row>
    <row r="4" spans="1:8" x14ac:dyDescent="0.2">
      <c r="A4" t="s">
        <v>3</v>
      </c>
      <c r="B4" t="s">
        <v>10</v>
      </c>
      <c r="C4" t="s">
        <v>15</v>
      </c>
      <c r="D4">
        <v>18900</v>
      </c>
      <c r="E4">
        <v>21</v>
      </c>
      <c r="F4">
        <f t="shared" si="0"/>
        <v>1</v>
      </c>
      <c r="G4">
        <f t="shared" si="1"/>
        <v>0</v>
      </c>
      <c r="H4">
        <f t="shared" si="2"/>
        <v>0</v>
      </c>
    </row>
    <row r="5" spans="1:8" x14ac:dyDescent="0.2">
      <c r="A5" t="s">
        <v>4</v>
      </c>
      <c r="B5" t="s">
        <v>11</v>
      </c>
      <c r="C5" t="s">
        <v>16</v>
      </c>
      <c r="D5">
        <v>13400</v>
      </c>
      <c r="E5">
        <v>23</v>
      </c>
      <c r="F5">
        <f t="shared" si="0"/>
        <v>0</v>
      </c>
      <c r="G5">
        <f t="shared" si="1"/>
        <v>1</v>
      </c>
      <c r="H5">
        <f t="shared" si="2"/>
        <v>0</v>
      </c>
    </row>
    <row r="6" spans="1:8" x14ac:dyDescent="0.2">
      <c r="A6" t="s">
        <v>5</v>
      </c>
      <c r="B6" t="s">
        <v>10</v>
      </c>
      <c r="C6" t="s">
        <v>13</v>
      </c>
      <c r="D6">
        <v>21200</v>
      </c>
      <c r="E6">
        <v>28</v>
      </c>
      <c r="F6">
        <f t="shared" si="0"/>
        <v>0</v>
      </c>
      <c r="G6">
        <f t="shared" si="1"/>
        <v>0</v>
      </c>
      <c r="H6">
        <f t="shared" si="2"/>
        <v>0</v>
      </c>
    </row>
    <row r="7" spans="1:8" x14ac:dyDescent="0.2">
      <c r="A7" t="s">
        <v>6</v>
      </c>
      <c r="B7" t="s">
        <v>11</v>
      </c>
      <c r="C7" t="s">
        <v>14</v>
      </c>
      <c r="D7">
        <v>32400</v>
      </c>
      <c r="E7">
        <v>32</v>
      </c>
      <c r="F7">
        <f t="shared" si="0"/>
        <v>0</v>
      </c>
      <c r="G7">
        <f t="shared" si="1"/>
        <v>0</v>
      </c>
      <c r="H7">
        <f t="shared" si="2"/>
        <v>0</v>
      </c>
    </row>
    <row r="8" spans="1:8" x14ac:dyDescent="0.2">
      <c r="A8" t="s">
        <v>7</v>
      </c>
      <c r="B8" t="s">
        <v>10</v>
      </c>
      <c r="C8" t="s">
        <v>16</v>
      </c>
      <c r="D8">
        <v>18000</v>
      </c>
      <c r="E8">
        <v>27</v>
      </c>
      <c r="F8">
        <f t="shared" si="0"/>
        <v>0</v>
      </c>
      <c r="G8">
        <f t="shared" si="1"/>
        <v>0</v>
      </c>
      <c r="H8">
        <f t="shared" si="2"/>
        <v>0</v>
      </c>
    </row>
    <row r="9" spans="1:8" x14ac:dyDescent="0.2">
      <c r="A9" t="s">
        <v>8</v>
      </c>
      <c r="B9" t="s">
        <v>11</v>
      </c>
      <c r="C9" t="s">
        <v>15</v>
      </c>
      <c r="D9">
        <v>19300</v>
      </c>
      <c r="E9">
        <v>22</v>
      </c>
      <c r="F9">
        <f t="shared" si="0"/>
        <v>0</v>
      </c>
      <c r="G9">
        <f t="shared" si="1"/>
        <v>0</v>
      </c>
      <c r="H9">
        <f t="shared" si="2"/>
        <v>0</v>
      </c>
    </row>
    <row r="11" spans="1:8" x14ac:dyDescent="0.2">
      <c r="A11" t="s">
        <v>37</v>
      </c>
      <c r="B11" t="s">
        <v>40</v>
      </c>
      <c r="F11">
        <f>AVERAGE(F2:F9)</f>
        <v>0.375</v>
      </c>
      <c r="G11" t="s">
        <v>43</v>
      </c>
    </row>
    <row r="12" spans="1:8" x14ac:dyDescent="0.2">
      <c r="A12" t="s">
        <v>38</v>
      </c>
      <c r="B12" t="s">
        <v>41</v>
      </c>
      <c r="F12">
        <f>AVERAGE(G2:G9)</f>
        <v>0.25</v>
      </c>
      <c r="G12" t="s">
        <v>44</v>
      </c>
    </row>
    <row r="13" spans="1:8" x14ac:dyDescent="0.2">
      <c r="A13" t="s">
        <v>39</v>
      </c>
      <c r="B13" t="s">
        <v>42</v>
      </c>
      <c r="F13">
        <f>AVERAGE(H2:H9)</f>
        <v>0.125</v>
      </c>
      <c r="G13" t="s">
        <v>46</v>
      </c>
    </row>
    <row r="15" spans="1:8" x14ac:dyDescent="0.2">
      <c r="F15">
        <f>F13*F11/F12</f>
        <v>0.1875</v>
      </c>
      <c r="G15" t="s">
        <v>45</v>
      </c>
    </row>
    <row r="16" spans="1:8" x14ac:dyDescent="0.2">
      <c r="F16">
        <f>F13*F12/F11</f>
        <v>8.3333333333333329E-2</v>
      </c>
      <c r="G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Hoja4</vt:lpstr>
      <vt:lpstr>Hoja5</vt:lpstr>
      <vt:lpstr>Hoja6</vt:lpstr>
      <vt:lpstr>Hoja7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2024-10-07T23:03:57Z</dcterms:created>
  <dcterms:modified xsi:type="dcterms:W3CDTF">2024-10-09T03:48:54Z</dcterms:modified>
</cp:coreProperties>
</file>