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DBF9EABD-5371-A340-B9A5-DF1FE04E011A}" xr6:coauthVersionLast="47" xr6:coauthVersionMax="47" xr10:uidLastSave="{00000000-0000-0000-0000-000000000000}"/>
  <bookViews>
    <workbookView xWindow="-38380" yWindow="-3100" windowWidth="38400" windowHeight="19540" activeTab="4" xr2:uid="{CFE8C90C-69DA-A345-B6CA-B83ED3E273CF}"/>
  </bookViews>
  <sheets>
    <sheet name="Ventas" sheetId="1" r:id="rId1"/>
    <sheet name="Productos" sheetId="2" r:id="rId2"/>
    <sheet name="Clientes" sheetId="4" r:id="rId3"/>
    <sheet name="VentaProducto" sheetId="5" r:id="rId4"/>
    <sheet name="Hoja6" sheetId="6" r:id="rId5"/>
    <sheet name="Hoja7" sheetId="7" r:id="rId6"/>
    <sheet name="Hoja8" sheetId="8" r:id="rId7"/>
    <sheet name="Hoja9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2" i="6"/>
  <c r="C2" i="6" a="1"/>
  <c r="C2" i="6" s="1"/>
  <c r="D2" i="6" s="1"/>
  <c r="B2" i="6" a="1"/>
  <c r="B2" i="6" s="1"/>
  <c r="L2" i="6" s="1"/>
  <c r="M2" i="6" s="1"/>
  <c r="N2" i="6" s="1"/>
  <c r="A2" i="6" a="1"/>
  <c r="A2" i="6" s="1"/>
  <c r="F2" i="6" s="1" a="1"/>
  <c r="F2" i="6" s="1"/>
  <c r="D5" i="6" l="1"/>
  <c r="D4" i="6"/>
  <c r="D3" i="6"/>
  <c r="E2" i="6" a="1"/>
  <c r="E2" i="6" s="1"/>
  <c r="E5" i="6" a="1"/>
  <c r="E5" i="6" s="1"/>
  <c r="E4" i="6" a="1"/>
  <c r="E4" i="6" s="1"/>
  <c r="E3" i="6" a="1"/>
  <c r="E3" i="6" s="1"/>
  <c r="H2" i="6" a="1"/>
  <c r="H2" i="6" s="1"/>
  <c r="H3" i="6" a="1"/>
  <c r="H3" i="6" s="1"/>
  <c r="H5" i="6" a="1"/>
  <c r="H5" i="6" s="1"/>
  <c r="H4" i="6" a="1"/>
  <c r="H4" i="6" s="1"/>
  <c r="F5" i="6" a="1"/>
  <c r="F5" i="6" s="1"/>
  <c r="F4" i="6" a="1"/>
  <c r="F4" i="6" s="1"/>
  <c r="I2" i="6" a="1"/>
  <c r="I2" i="6" s="1"/>
  <c r="I5" i="6" a="1"/>
  <c r="I5" i="6" s="1"/>
  <c r="I4" i="6" a="1"/>
  <c r="I4" i="6" s="1"/>
  <c r="I3" i="6" a="1"/>
  <c r="I3" i="6" s="1"/>
  <c r="C9" i="6" a="1"/>
  <c r="F3" i="6" a="1"/>
  <c r="F3" i="6" s="1"/>
  <c r="J5" i="6"/>
  <c r="K5" i="6" s="1"/>
  <c r="J4" i="6"/>
  <c r="K4" i="6" s="1"/>
  <c r="J3" i="6"/>
  <c r="K3" i="6" s="1"/>
  <c r="J2" i="6"/>
  <c r="K2" i="6" s="1"/>
  <c r="L5" i="6"/>
  <c r="M5" i="6" s="1"/>
  <c r="N5" i="6" s="1"/>
  <c r="L4" i="6"/>
  <c r="M4" i="6" s="1"/>
  <c r="N4" i="6" s="1"/>
  <c r="L3" i="6"/>
  <c r="M3" i="6" s="1"/>
  <c r="N3" i="6" s="1"/>
  <c r="C9" i="6" l="1"/>
  <c r="F9" i="6" s="1"/>
  <c r="F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<sst xmlns="http://schemas.openxmlformats.org/spreadsheetml/2006/main" count="127" uniqueCount="64">
  <si>
    <t>Venta</t>
  </si>
  <si>
    <t>Producto</t>
  </si>
  <si>
    <t>A</t>
  </si>
  <si>
    <t>B</t>
  </si>
  <si>
    <t>C</t>
  </si>
  <si>
    <t>Precio</t>
  </si>
  <si>
    <t>Existencias</t>
  </si>
  <si>
    <t>Edad</t>
  </si>
  <si>
    <t>Género</t>
  </si>
  <si>
    <t>Hombre</t>
  </si>
  <si>
    <t>Mujer</t>
  </si>
  <si>
    <t>Cliente</t>
  </si>
  <si>
    <t>Año</t>
  </si>
  <si>
    <t>Mes</t>
  </si>
  <si>
    <t>Dia</t>
  </si>
  <si>
    <t>Hora</t>
  </si>
  <si>
    <t>Minuto</t>
  </si>
  <si>
    <t>FILTRAR(VentaProducto[Producto],VentaProducto[Venta]=A2)</t>
  </si>
  <si>
    <t>Suma Producto Precio</t>
  </si>
  <si>
    <t>Promedio Producto Existencias</t>
  </si>
  <si>
    <t>Promedio Producto Precio</t>
  </si>
  <si>
    <t>1. Filtrar</t>
  </si>
  <si>
    <t>2. Coincidir</t>
  </si>
  <si>
    <t>COINCIDIR( FILTRAR(VentaProducto[Producto],VentaProducto[Venta]=A2),Productos[Producto])</t>
  </si>
  <si>
    <t>Recuperar todos los productos de la venta específica</t>
  </si>
  <si>
    <t>Para cada producto, recupera su índice sobre la tabla de productos</t>
  </si>
  <si>
    <t>3. Índice</t>
  </si>
  <si>
    <t>INDICE(Productos[Precio],COINCIDIR( FILTRAR(VentaProducto[Producto],VentaProducto[Venta]=A2),Productos[Producto]))</t>
  </si>
  <si>
    <t>Para cada índice consultamos el precio del producto en ese índice</t>
  </si>
  <si>
    <t>4. Agregación</t>
  </si>
  <si>
    <t>PROMEDIO(INDICE(Productos[Precio],COINCIDIR( FILTRAR(VentaProducto[Producto],VentaProducto[Venta]=A2),Productos[Producto])))</t>
  </si>
  <si>
    <t>Para cada precio, recuperamos el promedio de todos (agregación)</t>
  </si>
  <si>
    <t>Producto Total</t>
  </si>
  <si>
    <t>Hora Ajustada</t>
  </si>
  <si>
    <t>Edad Ajustada</t>
  </si>
  <si>
    <t>1-INF</t>
  </si>
  <si>
    <t>INF</t>
  </si>
  <si>
    <t>0-23</t>
  </si>
  <si>
    <t>0-1</t>
  </si>
  <si>
    <t>0-MAX</t>
  </si>
  <si>
    <t>MAX</t>
  </si>
  <si>
    <t>"1-3"</t>
  </si>
  <si>
    <t>?</t>
  </si>
  <si>
    <t>ID</t>
  </si>
  <si>
    <t>Precio Ajustado</t>
  </si>
  <si>
    <t>VALORACIÓN</t>
  </si>
  <si>
    <t>1. APRENDIZAJE SUPERVISADO</t>
  </si>
  <si>
    <t>Encontrar el objetivo etiquetados</t>
  </si>
  <si>
    <t>2. APRENDIZAJE NO SUPERVISADO</t>
  </si>
  <si>
    <t>Encontrar la relación (grupos, segmentos o clústeres) entre los datos, encontrar el objetivo o la etiqueta</t>
  </si>
  <si>
    <t>Fila 1</t>
  </si>
  <si>
    <t>Fila 2</t>
  </si>
  <si>
    <t>Fila 3</t>
  </si>
  <si>
    <t>Fila 4</t>
  </si>
  <si>
    <t>Prueba F para varianzas de dos muestras</t>
  </si>
  <si>
    <t>Variable 1</t>
  </si>
  <si>
    <t>Variable 2</t>
  </si>
  <si>
    <t>Media</t>
  </si>
  <si>
    <t>Varianza</t>
  </si>
  <si>
    <t>Observaciones</t>
  </si>
  <si>
    <t>Grados de libertad</t>
  </si>
  <si>
    <t>F</t>
  </si>
  <si>
    <t>P(F&lt;=f) una cola</t>
  </si>
  <si>
    <t>Valor crítico para F (una cola)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</si>
</sst>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Precio</a:t>
            </a:r>
            <a:r>
              <a:rPr lang="es-MX" baseline="0"/>
              <a:t> promedio de productos vendidos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Hoja6!$A$2:$A$5</c:f>
              <c:numCache>
                <c:formatCode>General</c:formatCode>
                <c:ptCount val="4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</c:numCache>
            </c:numRef>
          </c:cat>
          <c:val>
            <c:numRef>
              <c:f>Hoja6!$H$2:$H$5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72.5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0E4D-A34A-7EAF02240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0"/>
        <c:axId val="1723434528"/>
        <c:axId val="15562016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Hoja6!$F$2:$F$5</c:f>
              <c:numCache>
                <c:formatCode>General</c:formatCode>
                <c:ptCount val="4"/>
                <c:pt idx="0">
                  <c:v>180</c:v>
                </c:pt>
                <c:pt idx="1">
                  <c:v>100</c:v>
                </c:pt>
                <c:pt idx="2">
                  <c:v>290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2-0E4D-A34A-7EAF02240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706608"/>
        <c:axId val="2046701296"/>
      </c:lineChart>
      <c:catAx>
        <c:axId val="17234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6201616"/>
        <c:crosses val="autoZero"/>
        <c:auto val="1"/>
        <c:lblAlgn val="ctr"/>
        <c:lblOffset val="100"/>
        <c:noMultiLvlLbl val="0"/>
      </c:catAx>
      <c:valAx>
        <c:axId val="15562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3434528"/>
        <c:crosses val="autoZero"/>
        <c:crossBetween val="between"/>
      </c:valAx>
      <c:valAx>
        <c:axId val="2046701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6706608"/>
        <c:crosses val="max"/>
        <c:crossBetween val="between"/>
      </c:valAx>
      <c:catAx>
        <c:axId val="2046706608"/>
        <c:scaling>
          <c:orientation val="minMax"/>
        </c:scaling>
        <c:delete val="1"/>
        <c:axPos val="b"/>
        <c:majorTickMark val="out"/>
        <c:minorTickMark val="none"/>
        <c:tickLblPos val="nextTo"/>
        <c:crossAx val="20467012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1675153</xdr:colOff>
      <xdr:row>19</xdr:row>
      <xdr:rowOff>109079</xdr:rowOff>
    </xdr:from>
    <xdr:to>
      <xdr:col>12</xdr:col>
      <xdr:colOff>514233</xdr:colOff>
      <xdr:row>28</xdr:row>
      <xdr:rowOff>54539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ABD268-A410-9796-C8B2-566E78F2F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6765D-E1D5-DF47-A3E6-03594D6F4F9E}" name="Ventas" displayName="Ventas" ref="A1:G5" totalsRowShown="0" headerRowDxfId="13" dataDxfId="14">
  <autoFilter ref="A1:G5" xr:uid="{64C6765D-E1D5-DF47-A3E6-03594D6F4F9E}"/>
  <tableColumns count="7">
    <tableColumn id="1" xr3:uid="{3E121C38-A373-8B4F-B67F-A11DD2AC0F6C}" name="Venta" dataDxfId="21"/>
    <tableColumn id="2" xr3:uid="{8786F4B0-1633-F64E-9DBB-B6BE94F1B111}" name="Cliente" dataDxfId="20"/>
    <tableColumn id="3" xr3:uid="{752810A5-6C78-3148-9DBA-9FFE746C37CB}" name="Año" dataDxfId="19"/>
    <tableColumn id="4" xr3:uid="{84476643-38AB-804A-898E-B0DF24B22D39}" name="Mes" dataDxfId="18"/>
    <tableColumn id="5" xr3:uid="{A45C8ACC-9138-CC48-8013-0C15D399AB76}" name="Dia" dataDxfId="17"/>
    <tableColumn id="6" xr3:uid="{B42DF307-668E-4B4F-8B46-8897EC7A957B}" name="Hora" dataDxfId="16"/>
    <tableColumn id="7" xr3:uid="{0E1CC1FF-D4BB-B845-BB2E-B36620D0C015}" name="Minut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C1731-9EF7-7F4B-9039-6479EE38D2FF}" name="Productos" displayName="Productos" ref="A1:C4" totalsRowShown="0" headerRowDxfId="9">
  <autoFilter ref="A1:C4" xr:uid="{400C1731-9EF7-7F4B-9039-6479EE38D2FF}"/>
  <tableColumns count="3">
    <tableColumn id="1" xr3:uid="{2200DBB2-F04C-B74A-B41D-551A9F17900E}" name="Producto" dataDxfId="12"/>
    <tableColumn id="2" xr3:uid="{EC2BD8F3-CE2D-A448-920D-56972C5F86FA}" name="Precio" dataDxfId="11"/>
    <tableColumn id="3" xr3:uid="{AAD422D2-6A60-ED42-BE82-75E52EE223C7}" name="Existencia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25C82-FF5B-474D-AE47-83756DF9577F}" name="Clientes" displayName="Clientes" ref="A1:C4" totalsRowShown="0" headerRowDxfId="4" dataDxfId="5">
  <autoFilter ref="A1:C4" xr:uid="{59C25C82-FF5B-474D-AE47-83756DF9577F}"/>
  <tableColumns count="3">
    <tableColumn id="1" xr3:uid="{27B447C4-FDAC-0345-8161-1B5ED94964D3}" name="Cliente" dataDxfId="8"/>
    <tableColumn id="2" xr3:uid="{F12BE5CA-1F46-CA40-B5E9-9E7B7EC3D8EB}" name="Edad" dataDxfId="7"/>
    <tableColumn id="3" xr3:uid="{0A50C6D7-B282-3B4B-BBD4-55346B9F98A8}" name="Géner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DCEDC3-8D22-9742-B99E-C5B9C043C140}" name="VentaProducto" displayName="VentaProducto" ref="A1:B9" totalsRowShown="0" headerRowDxfId="0" dataDxfId="1">
  <autoFilter ref="A1:B9" xr:uid="{37DCEDC3-8D22-9742-B99E-C5B9C043C140}"/>
  <tableColumns count="2">
    <tableColumn id="1" xr3:uid="{968EC676-2C5F-4047-8D45-246B289AA211}" name="Venta" dataDxfId="3"/>
    <tableColumn id="2" xr3:uid="{6EB9031A-01A6-EA4D-AA9B-88E91018BBAD}" name="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0647-DBC0-104B-B87B-6A43C0BEBA17}">
  <dimension ref="A1:G5"/>
  <sheetViews>
    <sheetView zoomScale="236" workbookViewId="0">
      <selection activeCell="F7" sqref="F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">
      <c r="A2" s="1">
        <v>1001</v>
      </c>
      <c r="B2" s="1">
        <v>1</v>
      </c>
      <c r="C2" s="1">
        <v>2023</v>
      </c>
      <c r="D2" s="1">
        <v>12</v>
      </c>
      <c r="E2" s="1">
        <v>30</v>
      </c>
      <c r="F2" s="1">
        <v>15</v>
      </c>
      <c r="G2" s="1">
        <v>35</v>
      </c>
    </row>
    <row r="3" spans="1:7" x14ac:dyDescent="0.2">
      <c r="A3" s="1">
        <v>1002</v>
      </c>
      <c r="B3" s="1">
        <v>2</v>
      </c>
      <c r="C3" s="1">
        <v>2024</v>
      </c>
      <c r="D3" s="1">
        <v>1</v>
      </c>
      <c r="E3" s="1">
        <v>23</v>
      </c>
      <c r="F3" s="1">
        <v>16</v>
      </c>
      <c r="G3" s="1">
        <v>29</v>
      </c>
    </row>
    <row r="4" spans="1:7" x14ac:dyDescent="0.2">
      <c r="A4" s="1">
        <v>1003</v>
      </c>
      <c r="B4" s="1">
        <v>3</v>
      </c>
      <c r="C4" s="1">
        <v>2024</v>
      </c>
      <c r="D4" s="1">
        <v>2</v>
      </c>
      <c r="E4" s="1">
        <v>14</v>
      </c>
      <c r="F4" s="1">
        <v>11</v>
      </c>
      <c r="G4" s="1">
        <v>45</v>
      </c>
    </row>
    <row r="5" spans="1:7" x14ac:dyDescent="0.2">
      <c r="A5" s="1">
        <v>1004</v>
      </c>
      <c r="B5" s="1">
        <v>1</v>
      </c>
      <c r="C5" s="1">
        <v>2024</v>
      </c>
      <c r="D5" s="1">
        <v>4</v>
      </c>
      <c r="E5" s="1">
        <v>18</v>
      </c>
      <c r="F5" s="1">
        <v>12</v>
      </c>
      <c r="G5" s="1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DCB1-6223-C943-8C71-E63E016E1F88}">
  <dimension ref="A1:C4"/>
  <sheetViews>
    <sheetView zoomScale="200" workbookViewId="0">
      <selection activeCell="C8" sqref="C8"/>
    </sheetView>
  </sheetViews>
  <sheetFormatPr baseColWidth="10" defaultRowHeight="16" x14ac:dyDescent="0.2"/>
  <cols>
    <col min="3" max="3" width="11.33203125" customWidth="1"/>
  </cols>
  <sheetData>
    <row r="1" spans="1:3" x14ac:dyDescent="0.2">
      <c r="A1" s="1" t="s">
        <v>1</v>
      </c>
      <c r="B1" s="1" t="s">
        <v>5</v>
      </c>
      <c r="C1" s="1" t="s">
        <v>6</v>
      </c>
    </row>
    <row r="2" spans="1:3" x14ac:dyDescent="0.2">
      <c r="A2" s="1" t="s">
        <v>2</v>
      </c>
      <c r="B2" s="2">
        <v>100</v>
      </c>
      <c r="C2" s="1">
        <v>20</v>
      </c>
    </row>
    <row r="3" spans="1:3" x14ac:dyDescent="0.2">
      <c r="A3" s="1" t="s">
        <v>3</v>
      </c>
      <c r="B3" s="2">
        <v>80</v>
      </c>
      <c r="C3" s="1">
        <v>32</v>
      </c>
    </row>
    <row r="4" spans="1:3" x14ac:dyDescent="0.2">
      <c r="A4" s="1" t="s">
        <v>4</v>
      </c>
      <c r="B4" s="2">
        <v>50</v>
      </c>
      <c r="C4" s="1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5DC8-5384-C446-802B-A2AA8C86F151}">
  <dimension ref="A1:C4"/>
  <sheetViews>
    <sheetView zoomScale="232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11</v>
      </c>
      <c r="B1" s="1" t="s">
        <v>7</v>
      </c>
      <c r="C1" s="1" t="s">
        <v>8</v>
      </c>
    </row>
    <row r="2" spans="1:3" x14ac:dyDescent="0.2">
      <c r="A2" s="1">
        <v>1</v>
      </c>
      <c r="B2" s="1">
        <v>23</v>
      </c>
      <c r="C2" s="1" t="s">
        <v>9</v>
      </c>
    </row>
    <row r="3" spans="1:3" x14ac:dyDescent="0.2">
      <c r="A3" s="1">
        <v>2</v>
      </c>
      <c r="B3" s="1">
        <v>54</v>
      </c>
      <c r="C3" s="1" t="s">
        <v>10</v>
      </c>
    </row>
    <row r="4" spans="1:3" x14ac:dyDescent="0.2">
      <c r="A4" s="1">
        <v>3</v>
      </c>
      <c r="B4" s="1">
        <v>45</v>
      </c>
      <c r="C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05AE-422F-B74B-8023-9BC5A7FF2F75}">
  <dimension ref="A1:B9"/>
  <sheetViews>
    <sheetView zoomScale="290" workbookViewId="0">
      <selection activeCell="B2" sqref="B2: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1001</v>
      </c>
      <c r="B2" s="1" t="s">
        <v>2</v>
      </c>
    </row>
    <row r="3" spans="1:2" x14ac:dyDescent="0.2">
      <c r="A3" s="1">
        <v>1001</v>
      </c>
      <c r="B3" s="1" t="s">
        <v>3</v>
      </c>
    </row>
    <row r="4" spans="1:2" x14ac:dyDescent="0.2">
      <c r="A4" s="1">
        <v>1002</v>
      </c>
      <c r="B4" s="1" t="s">
        <v>2</v>
      </c>
    </row>
    <row r="5" spans="1:2" x14ac:dyDescent="0.2">
      <c r="A5" s="1">
        <v>1003</v>
      </c>
      <c r="B5" s="1" t="s">
        <v>3</v>
      </c>
    </row>
    <row r="6" spans="1:2" x14ac:dyDescent="0.2">
      <c r="A6" s="1">
        <v>1003</v>
      </c>
      <c r="B6" s="1" t="s">
        <v>3</v>
      </c>
    </row>
    <row r="7" spans="1:2" x14ac:dyDescent="0.2">
      <c r="A7" s="1">
        <v>1003</v>
      </c>
      <c r="B7" s="1" t="s">
        <v>3</v>
      </c>
    </row>
    <row r="8" spans="1:2" x14ac:dyDescent="0.2">
      <c r="A8" s="1">
        <v>1003</v>
      </c>
      <c r="B8" s="1" t="s">
        <v>4</v>
      </c>
    </row>
    <row r="9" spans="1:2" x14ac:dyDescent="0.2">
      <c r="A9" s="1">
        <v>1004</v>
      </c>
      <c r="B9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C8D4-7A63-3E4E-B03D-4AEC8EF544AC}">
  <dimension ref="A1:N19"/>
  <sheetViews>
    <sheetView tabSelected="1" zoomScale="163" workbookViewId="0">
      <selection activeCell="B12" sqref="B12"/>
    </sheetView>
  </sheetViews>
  <sheetFormatPr baseColWidth="10" defaultRowHeight="16" x14ac:dyDescent="0.2"/>
  <cols>
    <col min="2" max="5" width="13.33203125" customWidth="1"/>
    <col min="6" max="7" width="20" customWidth="1"/>
    <col min="8" max="8" width="23.6640625" customWidth="1"/>
    <col min="9" max="9" width="32.33203125" customWidth="1"/>
    <col min="11" max="11" width="16.5" customWidth="1"/>
  </cols>
  <sheetData>
    <row r="1" spans="1:14" x14ac:dyDescent="0.2">
      <c r="A1" t="s">
        <v>0</v>
      </c>
      <c r="B1" t="s">
        <v>11</v>
      </c>
      <c r="C1" t="s">
        <v>15</v>
      </c>
      <c r="D1" t="s">
        <v>33</v>
      </c>
      <c r="E1" t="s">
        <v>32</v>
      </c>
      <c r="F1" t="s">
        <v>18</v>
      </c>
      <c r="G1" t="s">
        <v>44</v>
      </c>
      <c r="H1" t="s">
        <v>20</v>
      </c>
      <c r="I1" t="s">
        <v>19</v>
      </c>
      <c r="J1" t="s">
        <v>7</v>
      </c>
      <c r="K1" t="s">
        <v>34</v>
      </c>
      <c r="L1" t="s">
        <v>8</v>
      </c>
      <c r="M1" t="s">
        <v>9</v>
      </c>
      <c r="N1" t="s">
        <v>10</v>
      </c>
    </row>
    <row r="2" spans="1:14" x14ac:dyDescent="0.2">
      <c r="A2" cm="1">
        <f t="array" ref="A2:A5">Ventas[Venta]</f>
        <v>1001</v>
      </c>
      <c r="B2" cm="1">
        <f t="array" ref="B2:B5">Ventas[Cliente]</f>
        <v>1</v>
      </c>
      <c r="C2" cm="1">
        <f t="array" ref="C2:C5">Ventas[Hora]</f>
        <v>15</v>
      </c>
      <c r="D2">
        <f>IF(C2&gt;12,1,0)</f>
        <v>1</v>
      </c>
      <c r="E2" cm="1">
        <f t="array" ref="E2">COUNTA(_xlfn._xlws.FILTER(VentaProducto[Producto],VentaProducto[Venta]=A2))</f>
        <v>2</v>
      </c>
      <c r="F2" cm="1">
        <f t="array" ref="F2">SUM(INDEX(Productos[Precio],MATCH(_xlfn._xlws.FILTER(VentaProducto[Producto],VentaProducto[Venta]=A2),Productos[Producto])))</f>
        <v>180</v>
      </c>
      <c r="G2">
        <f>IF(F2&gt;AVERAGE(F$2:F$5),1,0)</f>
        <v>1</v>
      </c>
      <c r="H2" cm="1">
        <f t="array" ref="H2">AVERAGE(INDEX(Productos[Precio],MATCH( _xlfn._xlws.FILTER(VentaProducto[Producto],VentaProducto[Venta]=A2),Productos[Producto])))</f>
        <v>90</v>
      </c>
      <c r="I2" cm="1">
        <f t="array" ref="I2">AVERAGE(INDEX(Productos[Existencias], MATCH(_xlfn._xlws.FILTER(VentaProducto[Producto], VentaProducto[Venta]=A2),Productos[Producto])))</f>
        <v>26</v>
      </c>
      <c r="J2">
        <f>INDEX(Clientes[Edad],MATCH(B2,Clientes[Cliente]))</f>
        <v>23</v>
      </c>
      <c r="K2">
        <f>IF(J2&lt;=20,1, IF(J2&lt;=40,2,3))</f>
        <v>2</v>
      </c>
      <c r="L2" t="str">
        <f>INDEX(Clientes[Género],MATCH(B2,Clientes[Cliente]))</f>
        <v>Hombre</v>
      </c>
      <c r="M2">
        <f>IF(L2="Hombre",1,0)</f>
        <v>1</v>
      </c>
      <c r="N2">
        <f>1-M2</f>
        <v>0</v>
      </c>
    </row>
    <row r="3" spans="1:14" x14ac:dyDescent="0.2">
      <c r="A3">
        <v>1002</v>
      </c>
      <c r="B3">
        <v>2</v>
      </c>
      <c r="C3">
        <v>16</v>
      </c>
      <c r="D3">
        <f t="shared" ref="D3:D5" si="0">IF(C3&gt;12,1,0)</f>
        <v>1</v>
      </c>
      <c r="E3" cm="1">
        <f t="array" ref="E3">COUNTA(_xlfn._xlws.FILTER(VentaProducto[Producto],VentaProducto[Venta]=A3))</f>
        <v>1</v>
      </c>
      <c r="F3" cm="1">
        <f t="array" ref="F3">SUM(INDEX(Productos[Precio],MATCH(_xlfn._xlws.FILTER(VentaProducto[Producto],VentaProducto[Venta]=A3),Productos[Producto])))</f>
        <v>100</v>
      </c>
      <c r="G3">
        <f t="shared" ref="G3:G5" si="1">IF(F3&gt;AVERAGE(F$2:F$5),1,0)</f>
        <v>0</v>
      </c>
      <c r="H3" cm="1">
        <f t="array" ref="H3">AVERAGE(INDEX(Productos[Precio],MATCH( _xlfn._xlws.FILTER(VentaProducto[Producto],VentaProducto[Venta]=A3),Productos[Producto])))</f>
        <v>100</v>
      </c>
      <c r="I3" cm="1">
        <f t="array" ref="I3">AVERAGE(INDEX(Productos[Existencias], MATCH(_xlfn._xlws.FILTER(VentaProducto[Producto], VentaProducto[Venta]=A3),Productos[Producto])))</f>
        <v>20</v>
      </c>
      <c r="J3">
        <f>INDEX(Clientes[Edad],MATCH(B3,Clientes[Cliente]))</f>
        <v>54</v>
      </c>
      <c r="K3">
        <f t="shared" ref="K3:K5" si="2">IF(J3&lt;=20,1, IF(J3&lt;=40,2,3))</f>
        <v>3</v>
      </c>
      <c r="L3" t="str">
        <f>INDEX(Clientes[Género],MATCH(B3,Clientes[Cliente]))</f>
        <v>Mujer</v>
      </c>
      <c r="M3">
        <f t="shared" ref="M3:M5" si="3">IF(L3="Hombre",1,0)</f>
        <v>0</v>
      </c>
      <c r="N3">
        <f t="shared" ref="N3:N5" si="4">1-M3</f>
        <v>1</v>
      </c>
    </row>
    <row r="4" spans="1:14" x14ac:dyDescent="0.2">
      <c r="A4">
        <v>1003</v>
      </c>
      <c r="B4">
        <v>3</v>
      </c>
      <c r="C4">
        <v>11</v>
      </c>
      <c r="D4">
        <f t="shared" si="0"/>
        <v>0</v>
      </c>
      <c r="E4" cm="1">
        <f t="array" ref="E4">COUNTA(_xlfn._xlws.FILTER(VentaProducto[Producto],VentaProducto[Venta]=A4))</f>
        <v>4</v>
      </c>
      <c r="F4" cm="1">
        <f t="array" ref="F4">SUM(INDEX(Productos[Precio],MATCH(_xlfn._xlws.FILTER(VentaProducto[Producto],VentaProducto[Venta]=A4),Productos[Producto])))</f>
        <v>290</v>
      </c>
      <c r="G4">
        <f t="shared" si="1"/>
        <v>1</v>
      </c>
      <c r="H4" cm="1">
        <f t="array" ref="H4">AVERAGE(INDEX(Productos[Precio],MATCH( _xlfn._xlws.FILTER(VentaProducto[Producto],VentaProducto[Venta]=A4),Productos[Producto])))</f>
        <v>72.5</v>
      </c>
      <c r="I4" cm="1">
        <f t="array" ref="I4">AVERAGE(INDEX(Productos[Existencias], MATCH(_xlfn._xlws.FILTER(VentaProducto[Producto], VentaProducto[Venta]=A4),Productos[Producto])))</f>
        <v>28.25</v>
      </c>
      <c r="J4">
        <f>INDEX(Clientes[Edad],MATCH(B4,Clientes[Cliente]))</f>
        <v>45</v>
      </c>
      <c r="K4">
        <f t="shared" si="2"/>
        <v>3</v>
      </c>
      <c r="L4" t="str">
        <f>INDEX(Clientes[Género],MATCH(B4,Clientes[Cliente]))</f>
        <v>Mujer</v>
      </c>
      <c r="M4">
        <f t="shared" si="3"/>
        <v>0</v>
      </c>
      <c r="N4">
        <f t="shared" si="4"/>
        <v>1</v>
      </c>
    </row>
    <row r="5" spans="1:14" x14ac:dyDescent="0.2">
      <c r="A5">
        <v>1004</v>
      </c>
      <c r="B5">
        <v>1</v>
      </c>
      <c r="C5">
        <v>12</v>
      </c>
      <c r="D5">
        <f t="shared" si="0"/>
        <v>0</v>
      </c>
      <c r="E5" cm="1">
        <f t="array" ref="E5">COUNTA(_xlfn._xlws.FILTER(VentaProducto[Producto],VentaProducto[Venta]=A5))</f>
        <v>1</v>
      </c>
      <c r="F5" cm="1">
        <f t="array" ref="F5">SUM(INDEX(Productos[Precio],MATCH(_xlfn._xlws.FILTER(VentaProducto[Producto],VentaProducto[Venta]=A5),Productos[Producto])))</f>
        <v>50</v>
      </c>
      <c r="G5">
        <f t="shared" si="1"/>
        <v>0</v>
      </c>
      <c r="H5" cm="1">
        <f t="array" ref="H5">AVERAGE(INDEX(Productos[Precio],MATCH( _xlfn._xlws.FILTER(VentaProducto[Producto],VentaProducto[Venta]=A5),Productos[Producto])))</f>
        <v>50</v>
      </c>
      <c r="I5" cm="1">
        <f t="array" ref="I5">AVERAGE(INDEX(Productos[Existencias], MATCH(_xlfn._xlws.FILTER(VentaProducto[Producto], VentaProducto[Venta]=A5),Productos[Producto])))</f>
        <v>17</v>
      </c>
      <c r="J5">
        <f>INDEX(Clientes[Edad],MATCH(B5,Clientes[Cliente]))</f>
        <v>23</v>
      </c>
      <c r="K5">
        <f t="shared" si="2"/>
        <v>2</v>
      </c>
      <c r="L5" t="str">
        <f>INDEX(Clientes[Género],MATCH(B5,Clientes[Cliente]))</f>
        <v>Hombre</v>
      </c>
      <c r="M5">
        <f t="shared" si="3"/>
        <v>1</v>
      </c>
      <c r="N5">
        <f t="shared" si="4"/>
        <v>0</v>
      </c>
    </row>
    <row r="9" spans="1:14" x14ac:dyDescent="0.2">
      <c r="C9" t="str" cm="1">
        <f t="array" ref="C9:C10">_xlfn._xlws.FILTER(VentaProducto[Producto],VentaProducto[Venta]=A2)</f>
        <v>A</v>
      </c>
      <c r="F9">
        <f>INDEX(Productos[Precio],MATCH(C9,Productos[Producto]))</f>
        <v>100</v>
      </c>
    </row>
    <row r="10" spans="1:14" x14ac:dyDescent="0.2">
      <c r="C10" t="str">
        <v>B</v>
      </c>
      <c r="F10">
        <f>INDEX(Productos[Precio],MATCH(C10,Productos[Producto]))</f>
        <v>80</v>
      </c>
    </row>
    <row r="12" spans="1:14" x14ac:dyDescent="0.2">
      <c r="B12" t="s">
        <v>21</v>
      </c>
      <c r="C12" t="s">
        <v>17</v>
      </c>
    </row>
    <row r="13" spans="1:14" x14ac:dyDescent="0.2">
      <c r="C13" s="3" t="s">
        <v>24</v>
      </c>
      <c r="D13" s="3"/>
      <c r="E13" s="3"/>
      <c r="F13" s="3"/>
      <c r="G13" s="3"/>
      <c r="H13" s="3"/>
    </row>
    <row r="14" spans="1:14" x14ac:dyDescent="0.2">
      <c r="B14" t="s">
        <v>22</v>
      </c>
      <c r="C14" t="s">
        <v>23</v>
      </c>
    </row>
    <row r="15" spans="1:14" x14ac:dyDescent="0.2">
      <c r="C15" s="3" t="s">
        <v>25</v>
      </c>
      <c r="D15" s="3"/>
      <c r="E15" s="3"/>
      <c r="F15" s="3"/>
      <c r="G15" s="3"/>
      <c r="H15" s="3"/>
    </row>
    <row r="16" spans="1:14" x14ac:dyDescent="0.2">
      <c r="B16" t="s">
        <v>26</v>
      </c>
      <c r="C16" t="s">
        <v>27</v>
      </c>
    </row>
    <row r="17" spans="2:8" x14ac:dyDescent="0.2">
      <c r="C17" s="3" t="s">
        <v>28</v>
      </c>
      <c r="D17" s="3"/>
      <c r="E17" s="3"/>
      <c r="F17" s="3"/>
      <c r="G17" s="3"/>
      <c r="H17" s="3"/>
    </row>
    <row r="18" spans="2:8" x14ac:dyDescent="0.2">
      <c r="B18" t="s">
        <v>29</v>
      </c>
      <c r="C18" t="s">
        <v>30</v>
      </c>
    </row>
    <row r="19" spans="2:8" x14ac:dyDescent="0.2">
      <c r="C19" s="4" t="s">
        <v>31</v>
      </c>
      <c r="D19" s="4"/>
      <c r="E19" s="4"/>
      <c r="F19" s="4"/>
      <c r="G19" s="4"/>
      <c r="H19" s="4"/>
    </row>
  </sheetData>
  <mergeCells count="3">
    <mergeCell ref="C13:H13"/>
    <mergeCell ref="C15:H15"/>
    <mergeCell ref="C17:H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93B-3F80-3C48-BF7E-F27D3FFE33C4}">
  <dimension ref="A1:M14"/>
  <sheetViews>
    <sheetView zoomScale="157" workbookViewId="0">
      <selection activeCell="A10" sqref="A10:M14"/>
    </sheetView>
  </sheetViews>
  <sheetFormatPr baseColWidth="10" defaultRowHeight="16" x14ac:dyDescent="0.2"/>
  <cols>
    <col min="4" max="4" width="13.83203125" customWidth="1"/>
    <col min="5" max="5" width="16.1640625" customWidth="1"/>
    <col min="6" max="6" width="18.5" customWidth="1"/>
    <col min="7" max="7" width="25.83203125" customWidth="1"/>
    <col min="8" max="8" width="29.83203125" customWidth="1"/>
    <col min="10" max="10" width="15.83203125" customWidth="1"/>
  </cols>
  <sheetData>
    <row r="1" spans="1:13" x14ac:dyDescent="0.2">
      <c r="A1" t="s">
        <v>0</v>
      </c>
      <c r="B1" t="s">
        <v>11</v>
      </c>
      <c r="C1" t="s">
        <v>15</v>
      </c>
      <c r="D1" t="s">
        <v>33</v>
      </c>
      <c r="E1" t="s">
        <v>32</v>
      </c>
      <c r="F1" t="s">
        <v>18</v>
      </c>
      <c r="G1" t="s">
        <v>20</v>
      </c>
      <c r="H1" t="s">
        <v>19</v>
      </c>
      <c r="I1" t="s">
        <v>7</v>
      </c>
      <c r="J1" t="s">
        <v>34</v>
      </c>
      <c r="K1" t="s">
        <v>8</v>
      </c>
      <c r="L1" t="s">
        <v>9</v>
      </c>
      <c r="M1" t="s">
        <v>10</v>
      </c>
    </row>
    <row r="2" spans="1:13" x14ac:dyDescent="0.2">
      <c r="A2">
        <v>1001</v>
      </c>
      <c r="B2">
        <v>1</v>
      </c>
      <c r="C2">
        <v>15</v>
      </c>
      <c r="D2">
        <v>1</v>
      </c>
      <c r="E2">
        <v>2</v>
      </c>
      <c r="F2">
        <v>180</v>
      </c>
      <c r="G2">
        <v>90</v>
      </c>
      <c r="H2">
        <v>26</v>
      </c>
      <c r="I2">
        <v>23</v>
      </c>
      <c r="J2">
        <v>2</v>
      </c>
      <c r="K2" t="s">
        <v>9</v>
      </c>
      <c r="L2">
        <v>1</v>
      </c>
      <c r="M2">
        <v>0</v>
      </c>
    </row>
    <row r="3" spans="1:13" x14ac:dyDescent="0.2">
      <c r="A3">
        <v>1002</v>
      </c>
      <c r="B3">
        <v>2</v>
      </c>
      <c r="C3">
        <v>16</v>
      </c>
      <c r="D3">
        <v>1</v>
      </c>
      <c r="E3">
        <v>1</v>
      </c>
      <c r="F3">
        <v>100</v>
      </c>
      <c r="G3">
        <v>100</v>
      </c>
      <c r="H3">
        <v>20</v>
      </c>
      <c r="I3">
        <v>54</v>
      </c>
      <c r="J3">
        <v>3</v>
      </c>
      <c r="K3" t="s">
        <v>10</v>
      </c>
      <c r="L3">
        <v>0</v>
      </c>
      <c r="M3">
        <v>1</v>
      </c>
    </row>
    <row r="4" spans="1:13" x14ac:dyDescent="0.2">
      <c r="A4">
        <v>1003</v>
      </c>
      <c r="B4">
        <v>3</v>
      </c>
      <c r="C4">
        <v>11</v>
      </c>
      <c r="D4">
        <v>0</v>
      </c>
      <c r="E4">
        <v>4</v>
      </c>
      <c r="F4">
        <v>290</v>
      </c>
      <c r="G4">
        <v>72.5</v>
      </c>
      <c r="H4">
        <v>28.25</v>
      </c>
      <c r="I4">
        <v>45</v>
      </c>
      <c r="J4">
        <v>3</v>
      </c>
      <c r="K4" t="s">
        <v>10</v>
      </c>
      <c r="L4">
        <v>0</v>
      </c>
      <c r="M4">
        <v>1</v>
      </c>
    </row>
    <row r="5" spans="1:13" x14ac:dyDescent="0.2">
      <c r="A5">
        <v>1004</v>
      </c>
      <c r="B5">
        <v>1</v>
      </c>
      <c r="C5">
        <v>12</v>
      </c>
      <c r="D5">
        <v>0</v>
      </c>
      <c r="E5">
        <v>1</v>
      </c>
      <c r="F5">
        <v>50</v>
      </c>
      <c r="G5">
        <v>50</v>
      </c>
      <c r="H5">
        <v>17</v>
      </c>
      <c r="I5">
        <v>23</v>
      </c>
      <c r="J5">
        <v>2</v>
      </c>
      <c r="K5" t="s">
        <v>9</v>
      </c>
      <c r="L5">
        <v>1</v>
      </c>
      <c r="M5">
        <v>0</v>
      </c>
    </row>
    <row r="7" spans="1:13" x14ac:dyDescent="0.2">
      <c r="A7" s="8" t="s">
        <v>43</v>
      </c>
      <c r="B7" s="10" t="s">
        <v>35</v>
      </c>
      <c r="C7" s="11" t="s">
        <v>37</v>
      </c>
      <c r="D7" s="6" t="s">
        <v>38</v>
      </c>
      <c r="E7" s="10" t="s">
        <v>35</v>
      </c>
      <c r="F7" s="11" t="s">
        <v>39</v>
      </c>
      <c r="G7" s="11" t="s">
        <v>39</v>
      </c>
      <c r="H7" s="11" t="s">
        <v>39</v>
      </c>
      <c r="I7" s="11" t="s">
        <v>39</v>
      </c>
      <c r="J7" s="7" t="s">
        <v>41</v>
      </c>
      <c r="K7" s="9" t="s">
        <v>42</v>
      </c>
      <c r="L7" s="6" t="s">
        <v>38</v>
      </c>
      <c r="M7" s="6" t="s">
        <v>38</v>
      </c>
    </row>
    <row r="8" spans="1:13" x14ac:dyDescent="0.2">
      <c r="A8" s="8"/>
      <c r="B8" s="10" t="s">
        <v>36</v>
      </c>
      <c r="C8" s="11">
        <v>23</v>
      </c>
      <c r="D8" s="6">
        <v>2</v>
      </c>
      <c r="E8" s="10" t="s">
        <v>36</v>
      </c>
      <c r="F8" s="11" t="s">
        <v>40</v>
      </c>
      <c r="G8" s="11" t="s">
        <v>40</v>
      </c>
      <c r="H8" s="11" t="s">
        <v>40</v>
      </c>
      <c r="I8" s="11" t="s">
        <v>40</v>
      </c>
      <c r="J8" s="6">
        <v>3</v>
      </c>
      <c r="K8" s="9" t="s">
        <v>42</v>
      </c>
      <c r="L8" s="6">
        <v>2</v>
      </c>
      <c r="M8" s="6">
        <v>2</v>
      </c>
    </row>
    <row r="10" spans="1:13" x14ac:dyDescent="0.2">
      <c r="A10" t="s">
        <v>0</v>
      </c>
      <c r="D10" t="s">
        <v>33</v>
      </c>
      <c r="J10" t="s">
        <v>34</v>
      </c>
      <c r="L10" t="s">
        <v>9</v>
      </c>
      <c r="M10" t="s">
        <v>10</v>
      </c>
    </row>
    <row r="11" spans="1:13" x14ac:dyDescent="0.2">
      <c r="A11">
        <v>1001</v>
      </c>
      <c r="D11">
        <v>1</v>
      </c>
      <c r="J11">
        <v>2</v>
      </c>
      <c r="L11">
        <v>1</v>
      </c>
      <c r="M11">
        <v>0</v>
      </c>
    </row>
    <row r="12" spans="1:13" x14ac:dyDescent="0.2">
      <c r="A12">
        <v>1002</v>
      </c>
      <c r="D12">
        <v>1</v>
      </c>
      <c r="J12">
        <v>3</v>
      </c>
      <c r="L12">
        <v>0</v>
      </c>
      <c r="M12">
        <v>1</v>
      </c>
    </row>
    <row r="13" spans="1:13" x14ac:dyDescent="0.2">
      <c r="A13">
        <v>1003</v>
      </c>
      <c r="D13">
        <v>0</v>
      </c>
      <c r="J13">
        <v>3</v>
      </c>
      <c r="L13">
        <v>0</v>
      </c>
      <c r="M13">
        <v>1</v>
      </c>
    </row>
    <row r="14" spans="1:13" x14ac:dyDescent="0.2">
      <c r="A14">
        <v>1004</v>
      </c>
      <c r="D14">
        <v>0</v>
      </c>
      <c r="J14">
        <v>2</v>
      </c>
      <c r="L14">
        <v>1</v>
      </c>
      <c r="M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3056-1C4F-0E4D-8A7A-A5E8FACCE8D1}">
  <dimension ref="A1:K21"/>
  <sheetViews>
    <sheetView zoomScale="177" workbookViewId="0">
      <selection activeCell="B11" sqref="B11:F15"/>
    </sheetView>
  </sheetViews>
  <sheetFormatPr baseColWidth="10" defaultRowHeight="16" x14ac:dyDescent="0.2"/>
  <cols>
    <col min="2" max="2" width="14.6640625" customWidth="1"/>
    <col min="3" max="3" width="15.1640625" customWidth="1"/>
    <col min="4" max="4" width="13.5" customWidth="1"/>
    <col min="6" max="6" width="13.5" customWidth="1"/>
    <col min="7" max="7" width="12.83203125" customWidth="1"/>
    <col min="8" max="8" width="24.1640625" customWidth="1"/>
  </cols>
  <sheetData>
    <row r="1" spans="1:11" x14ac:dyDescent="0.2">
      <c r="A1" t="s">
        <v>0</v>
      </c>
      <c r="B1" t="s">
        <v>33</v>
      </c>
      <c r="C1" t="s">
        <v>34</v>
      </c>
      <c r="D1" t="s">
        <v>9</v>
      </c>
      <c r="E1" t="s">
        <v>10</v>
      </c>
      <c r="F1" t="s">
        <v>44</v>
      </c>
      <c r="G1" s="5" t="s">
        <v>45</v>
      </c>
    </row>
    <row r="2" spans="1:11" x14ac:dyDescent="0.2">
      <c r="A2" s="12">
        <v>1001</v>
      </c>
      <c r="B2">
        <v>1</v>
      </c>
      <c r="C2">
        <v>2</v>
      </c>
      <c r="D2">
        <v>1</v>
      </c>
      <c r="E2">
        <v>0</v>
      </c>
      <c r="F2">
        <v>1</v>
      </c>
      <c r="G2" s="5">
        <v>1</v>
      </c>
    </row>
    <row r="3" spans="1:11" x14ac:dyDescent="0.2">
      <c r="A3" s="12">
        <v>1002</v>
      </c>
      <c r="B3">
        <v>1</v>
      </c>
      <c r="C3">
        <v>3</v>
      </c>
      <c r="D3">
        <v>0</v>
      </c>
      <c r="E3">
        <v>1</v>
      </c>
      <c r="F3">
        <v>0</v>
      </c>
      <c r="G3" s="5">
        <v>1</v>
      </c>
    </row>
    <row r="4" spans="1:11" x14ac:dyDescent="0.2">
      <c r="A4" s="12">
        <v>1003</v>
      </c>
      <c r="B4">
        <v>0</v>
      </c>
      <c r="C4">
        <v>3</v>
      </c>
      <c r="D4">
        <v>0</v>
      </c>
      <c r="E4">
        <v>1</v>
      </c>
      <c r="F4">
        <v>1</v>
      </c>
      <c r="G4" s="5">
        <v>1</v>
      </c>
    </row>
    <row r="5" spans="1:11" x14ac:dyDescent="0.2">
      <c r="A5" s="12">
        <v>1004</v>
      </c>
      <c r="B5">
        <v>0</v>
      </c>
      <c r="C5">
        <v>2</v>
      </c>
      <c r="D5">
        <v>1</v>
      </c>
      <c r="E5">
        <v>0</v>
      </c>
      <c r="F5">
        <v>0</v>
      </c>
      <c r="G5" s="5">
        <v>0</v>
      </c>
    </row>
    <row r="7" spans="1:11" x14ac:dyDescent="0.2">
      <c r="B7" s="5" t="s">
        <v>46</v>
      </c>
      <c r="C7" s="5"/>
      <c r="E7" s="5" t="s">
        <v>47</v>
      </c>
      <c r="F7" s="5"/>
      <c r="G7" s="5"/>
    </row>
    <row r="8" spans="1:11" x14ac:dyDescent="0.2">
      <c r="B8" s="12" t="s">
        <v>48</v>
      </c>
      <c r="C8" s="12"/>
      <c r="E8" s="12" t="s">
        <v>49</v>
      </c>
      <c r="F8" s="12"/>
      <c r="G8" s="12"/>
      <c r="H8" s="12"/>
      <c r="I8" s="12"/>
      <c r="J8" s="12"/>
      <c r="K8" s="12"/>
    </row>
    <row r="11" spans="1:11" x14ac:dyDescent="0.2">
      <c r="C11" s="12">
        <v>1001</v>
      </c>
      <c r="D11" s="12">
        <v>1002</v>
      </c>
      <c r="E11" s="12">
        <v>1003</v>
      </c>
      <c r="F11" s="12">
        <v>1004</v>
      </c>
      <c r="H11" t="s">
        <v>54</v>
      </c>
    </row>
    <row r="12" spans="1:11" ht="17" thickBot="1" x14ac:dyDescent="0.25">
      <c r="B12" s="12">
        <v>1001</v>
      </c>
      <c r="C12" s="13">
        <v>1</v>
      </c>
      <c r="D12" s="13"/>
      <c r="E12" s="13"/>
      <c r="F12" s="13"/>
    </row>
    <row r="13" spans="1:11" x14ac:dyDescent="0.2">
      <c r="B13" s="12">
        <v>1002</v>
      </c>
      <c r="C13" s="13">
        <v>0.57735026918962595</v>
      </c>
      <c r="D13" s="13">
        <v>1</v>
      </c>
      <c r="E13" s="13"/>
      <c r="F13" s="13"/>
      <c r="H13" s="15"/>
      <c r="I13" s="15" t="s">
        <v>55</v>
      </c>
      <c r="J13" s="15" t="s">
        <v>56</v>
      </c>
    </row>
    <row r="14" spans="1:11" x14ac:dyDescent="0.2">
      <c r="B14" s="12">
        <v>1003</v>
      </c>
      <c r="C14" s="13">
        <v>0.57735026918962584</v>
      </c>
      <c r="D14" s="13">
        <v>0.83333333333333348</v>
      </c>
      <c r="E14" s="13">
        <v>1</v>
      </c>
      <c r="F14" s="13"/>
      <c r="H14" s="13" t="s">
        <v>57</v>
      </c>
      <c r="I14" s="13">
        <v>0.5</v>
      </c>
      <c r="J14" s="13">
        <v>0.5</v>
      </c>
    </row>
    <row r="15" spans="1:11" ht="17" thickBot="1" x14ac:dyDescent="0.25">
      <c r="B15" s="12">
        <v>1004</v>
      </c>
      <c r="C15" s="14">
        <v>0.79056941504209488</v>
      </c>
      <c r="D15" s="14">
        <v>0.68465319688145765</v>
      </c>
      <c r="E15" s="14">
        <v>0.68465319688145765</v>
      </c>
      <c r="F15" s="14">
        <v>1</v>
      </c>
      <c r="H15" s="13" t="s">
        <v>58</v>
      </c>
      <c r="I15" s="13">
        <v>0.33333333333333331</v>
      </c>
      <c r="J15" s="13">
        <v>0.33333333333333331</v>
      </c>
    </row>
    <row r="16" spans="1:11" ht="17" thickBot="1" x14ac:dyDescent="0.25">
      <c r="H16" s="13" t="s">
        <v>59</v>
      </c>
      <c r="I16" s="13">
        <v>4</v>
      </c>
      <c r="J16" s="13">
        <v>4</v>
      </c>
    </row>
    <row r="17" spans="2:10" x14ac:dyDescent="0.2">
      <c r="B17" s="15"/>
      <c r="C17" s="15" t="s">
        <v>50</v>
      </c>
      <c r="D17" s="15" t="s">
        <v>51</v>
      </c>
      <c r="E17" s="15" t="s">
        <v>52</v>
      </c>
      <c r="F17" s="15" t="s">
        <v>53</v>
      </c>
      <c r="H17" s="13" t="s">
        <v>60</v>
      </c>
      <c r="I17" s="13">
        <v>3</v>
      </c>
      <c r="J17" s="13">
        <v>3</v>
      </c>
    </row>
    <row r="18" spans="2:10" x14ac:dyDescent="0.2">
      <c r="B18" s="13" t="s">
        <v>50</v>
      </c>
      <c r="C18" s="13">
        <v>1</v>
      </c>
      <c r="D18" s="13"/>
      <c r="E18" s="13"/>
      <c r="F18" s="13"/>
      <c r="H18" s="13" t="s">
        <v>61</v>
      </c>
      <c r="I18" s="13">
        <v>1</v>
      </c>
      <c r="J18" s="13"/>
    </row>
    <row r="19" spans="2:10" x14ac:dyDescent="0.2">
      <c r="B19" s="13" t="s">
        <v>51</v>
      </c>
      <c r="C19" s="13">
        <v>0.57735026918962584</v>
      </c>
      <c r="D19" s="13">
        <v>1</v>
      </c>
      <c r="E19" s="13"/>
      <c r="F19" s="13"/>
      <c r="H19" s="13" t="s">
        <v>62</v>
      </c>
      <c r="I19" s="13">
        <v>0.5</v>
      </c>
      <c r="J19" s="13"/>
    </row>
    <row r="20" spans="2:10" ht="17" thickBot="1" x14ac:dyDescent="0.25">
      <c r="B20" s="13" t="s">
        <v>52</v>
      </c>
      <c r="C20" s="13">
        <v>0.57735026918962584</v>
      </c>
      <c r="D20" s="13">
        <v>0.83333333333333348</v>
      </c>
      <c r="E20" s="13">
        <v>1</v>
      </c>
      <c r="F20" s="13"/>
      <c r="H20" s="14" t="s">
        <v>63</v>
      </c>
      <c r="I20" s="14">
        <v>0.10779778853817666</v>
      </c>
      <c r="J20" s="14"/>
    </row>
    <row r="21" spans="2:10" ht="17" thickBot="1" x14ac:dyDescent="0.25">
      <c r="B21" s="14" t="s">
        <v>53</v>
      </c>
      <c r="C21" s="14">
        <v>0.79056941504209488</v>
      </c>
      <c r="D21" s="14">
        <v>0.68465319688145765</v>
      </c>
      <c r="E21" s="14">
        <v>0.68465319688145765</v>
      </c>
      <c r="F21" s="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FE31-1CBE-894E-BBE5-8CC9D1F695FF}">
  <dimension ref="A1:E5"/>
  <sheetViews>
    <sheetView zoomScale="223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>
        <v>1001</v>
      </c>
      <c r="C1">
        <v>1002</v>
      </c>
      <c r="D1">
        <v>1003</v>
      </c>
      <c r="E1">
        <v>1004</v>
      </c>
    </row>
    <row r="2" spans="1:5" x14ac:dyDescent="0.2">
      <c r="A2">
        <v>1001</v>
      </c>
      <c r="B2">
        <v>1</v>
      </c>
    </row>
    <row r="3" spans="1:5" x14ac:dyDescent="0.2">
      <c r="A3">
        <v>1002</v>
      </c>
      <c r="B3">
        <v>0.57735026918962595</v>
      </c>
      <c r="C3">
        <v>1</v>
      </c>
    </row>
    <row r="4" spans="1:5" x14ac:dyDescent="0.2">
      <c r="A4">
        <v>1003</v>
      </c>
      <c r="B4">
        <v>0.57735026918962584</v>
      </c>
      <c r="C4">
        <v>0.83333333333333348</v>
      </c>
      <c r="D4">
        <v>1</v>
      </c>
    </row>
    <row r="5" spans="1:5" x14ac:dyDescent="0.2">
      <c r="A5">
        <v>1004</v>
      </c>
      <c r="B5">
        <v>0.79056941504209488</v>
      </c>
      <c r="C5">
        <v>0.68465319688145765</v>
      </c>
      <c r="D5">
        <v>0.68465319688145765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Ventas</vt:lpstr>
      <vt:lpstr>Productos</vt:lpstr>
      <vt:lpstr>Clientes</vt:lpstr>
      <vt:lpstr>VentaProducto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2024-10-15T22:34:34Z</dcterms:created>
  <dcterms:modified xsi:type="dcterms:W3CDTF">2024-10-16T14:56:26Z</dcterms:modified>
</cp:coreProperties>
</file>