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2BD904B8-2C13-3648-86DC-2B4F64AA11E6}" xr6:coauthVersionLast="47" xr6:coauthVersionMax="47" xr10:uidLastSave="{00000000-0000-0000-0000-000000000000}"/>
  <bookViews>
    <workbookView xWindow="-38400" yWindow="-3100" windowWidth="38400" windowHeight="19580" xr2:uid="{7355B301-616B-DD47-BAEE-AD7FC3B77B74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4" l="1" a="1"/>
  <c r="G34" i="4" s="1"/>
  <c r="I8" i="4" s="1"/>
  <c r="G9" i="4"/>
  <c r="G10" i="4"/>
  <c r="G33" i="4" a="1"/>
  <c r="G33" i="4" s="1"/>
  <c r="G8" i="4" s="1"/>
  <c r="G6" i="4" s="1"/>
  <c r="G21" i="4"/>
  <c r="G20" i="4"/>
  <c r="G31" i="4" a="1"/>
  <c r="G31" i="4" s="1"/>
  <c r="G4" i="4" s="1"/>
  <c r="I4" i="4" s="1"/>
  <c r="G30" i="4" a="1"/>
  <c r="G30" i="4" s="1"/>
  <c r="G3" i="4" s="1"/>
  <c r="I3" i="4" s="1"/>
  <c r="G29" i="4" a="1"/>
  <c r="G29" i="4" s="1"/>
  <c r="G2" i="4" s="1"/>
  <c r="I2" i="4" s="1"/>
  <c r="G28" i="4" a="1"/>
  <c r="G28" i="4" s="1"/>
  <c r="G1" i="4" s="1"/>
  <c r="I1" i="4" s="1"/>
  <c r="G26" i="4"/>
  <c r="G25" i="4"/>
  <c r="G24" i="4"/>
  <c r="G23" i="4"/>
  <c r="H6" i="3"/>
  <c r="H5" i="3"/>
  <c r="H4" i="3"/>
  <c r="H3" i="3"/>
  <c r="F6" i="3"/>
  <c r="F5" i="3"/>
  <c r="F4" i="3"/>
  <c r="F3" i="3"/>
  <c r="F17" i="3" a="1"/>
  <c r="F17" i="3" s="1"/>
  <c r="F16" i="3" a="1"/>
  <c r="F16" i="3" s="1"/>
  <c r="F14" i="3" a="1"/>
  <c r="F14" i="3" s="1"/>
  <c r="F15" i="3" a="1"/>
  <c r="F15" i="3" s="1"/>
  <c r="F12" i="3"/>
  <c r="F11" i="3"/>
  <c r="F10" i="3"/>
  <c r="F9" i="3"/>
  <c r="H16" i="2"/>
  <c r="H15" i="2"/>
  <c r="H14" i="2"/>
  <c r="H13" i="2"/>
  <c r="F16" i="2"/>
  <c r="F15" i="2"/>
  <c r="F14" i="2"/>
  <c r="F13" i="2"/>
  <c r="D16" i="2"/>
  <c r="D15" i="2"/>
  <c r="D14" i="2"/>
  <c r="D13" i="2"/>
  <c r="B16" i="2"/>
  <c r="B15" i="2"/>
  <c r="B14" i="2"/>
  <c r="B13" i="2"/>
  <c r="G11" i="2"/>
  <c r="F11" i="2"/>
  <c r="H11" i="2"/>
  <c r="H10" i="2"/>
  <c r="H9" i="2"/>
  <c r="G10" i="2"/>
  <c r="G9" i="2"/>
  <c r="F10" i="2"/>
  <c r="F9" i="2"/>
  <c r="J15" i="1"/>
  <c r="J14" i="1"/>
  <c r="J13" i="1"/>
  <c r="J12" i="1"/>
  <c r="H19" i="1"/>
  <c r="H18" i="1"/>
  <c r="H17" i="1"/>
  <c r="H16" i="1"/>
  <c r="H15" i="1"/>
  <c r="H14" i="1"/>
  <c r="H13" i="1"/>
  <c r="H12" i="1"/>
  <c r="E10" i="1"/>
  <c r="H10" i="1"/>
  <c r="H9" i="1"/>
  <c r="H8" i="1"/>
  <c r="H7" i="1"/>
  <c r="D9" i="1"/>
  <c r="D8" i="1"/>
  <c r="C9" i="1"/>
  <c r="C8" i="1"/>
  <c r="H6" i="1"/>
  <c r="H5" i="1"/>
  <c r="H4" i="1"/>
  <c r="H3" i="1"/>
  <c r="D10" i="1"/>
  <c r="C10" i="1"/>
  <c r="E8" i="1"/>
  <c r="E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<sst xmlns="http://schemas.openxmlformats.org/spreadsheetml/2006/main" count="344" uniqueCount="125">
  <si>
    <t>Hombre</t>
  </si>
  <si>
    <t>Mujer</t>
  </si>
  <si>
    <t>Rubio</t>
  </si>
  <si>
    <t>Castaño</t>
  </si>
  <si>
    <t>Total</t>
  </si>
  <si>
    <t>P(Hombre)</t>
  </si>
  <si>
    <t>P(Mujer)</t>
  </si>
  <si>
    <t>P(Rubio)</t>
  </si>
  <si>
    <t>P(Castaño)</t>
  </si>
  <si>
    <t>P(Hombre^Rubio)</t>
  </si>
  <si>
    <t>P(Hombre^Castaño)</t>
  </si>
  <si>
    <t>P(Mujer^Rubio)</t>
  </si>
  <si>
    <t>P(Mujer^Castaño)</t>
  </si>
  <si>
    <t xml:space="preserve"> </t>
  </si>
  <si>
    <t>P(Rubio|Hombre)</t>
  </si>
  <si>
    <t>P(Hombre|Rubio)</t>
  </si>
  <si>
    <t>P(Hombre|Castaño)</t>
  </si>
  <si>
    <t>P(Mujer|Rubio)</t>
  </si>
  <si>
    <t>P(Mujer|Castaño)</t>
  </si>
  <si>
    <t>P(Rubio|Mujer)</t>
  </si>
  <si>
    <t>P(Castaño|Hombre)</t>
  </si>
  <si>
    <t>P(Castaño|Mujer)</t>
  </si>
  <si>
    <t>Evento</t>
  </si>
  <si>
    <t>Genero</t>
  </si>
  <si>
    <t>Cabello</t>
  </si>
  <si>
    <t>P(H|R)</t>
  </si>
  <si>
    <t>P(H|C)</t>
  </si>
  <si>
    <t>P(M|R)</t>
  </si>
  <si>
    <t>P(M|C)</t>
  </si>
  <si>
    <t>P(H)</t>
  </si>
  <si>
    <t>P(M)</t>
  </si>
  <si>
    <t>P(C)</t>
  </si>
  <si>
    <t>P(R)</t>
  </si>
  <si>
    <t>P(H^R)</t>
  </si>
  <si>
    <t>P(H^C)</t>
  </si>
  <si>
    <t>P(M^R)</t>
  </si>
  <si>
    <t>P(M^C)</t>
  </si>
  <si>
    <t>P(R|H)</t>
  </si>
  <si>
    <t>P(C|H)</t>
  </si>
  <si>
    <t>P(R|M)</t>
  </si>
  <si>
    <t>P(C|M)</t>
  </si>
  <si>
    <t>Producto</t>
  </si>
  <si>
    <t>Cerveza</t>
  </si>
  <si>
    <t>Leche</t>
  </si>
  <si>
    <t>P(Cerveza|Hombre)</t>
  </si>
  <si>
    <t>P(Leche|Hombre)</t>
  </si>
  <si>
    <t>P(Cerveza|Mujer)</t>
  </si>
  <si>
    <t>P(Leche|Mujer)</t>
  </si>
  <si>
    <t>P(Hombre|Cerveza)</t>
  </si>
  <si>
    <t>P(Hombre|Leche)</t>
  </si>
  <si>
    <t>P(Mujer|Cerveza)</t>
  </si>
  <si>
    <t>P(Mujer|Leche)</t>
  </si>
  <si>
    <t>P(Cerveza)</t>
  </si>
  <si>
    <t>P(Leche)</t>
  </si>
  <si>
    <t>P(Hombre^Leche)</t>
  </si>
  <si>
    <t>P(Hombre^Cerveza)</t>
  </si>
  <si>
    <t>P(Mujer^Cerveza)</t>
  </si>
  <si>
    <t>P(Mujer^Leche)</t>
  </si>
  <si>
    <t>Version</t>
  </si>
  <si>
    <t>A</t>
  </si>
  <si>
    <t>B</t>
  </si>
  <si>
    <t>P(A)</t>
  </si>
  <si>
    <t>P(B)</t>
  </si>
  <si>
    <t>P(A|Cerveza,Hombre)</t>
  </si>
  <si>
    <t>P(A,Cerveza,Hombre)</t>
  </si>
  <si>
    <t>P(A^Cerveza^Hombre)</t>
  </si>
  <si>
    <t>P(A|Cerveza,Mujer)</t>
  </si>
  <si>
    <t>P(A^Cerveza^Mujer)</t>
  </si>
  <si>
    <t>R1</t>
  </si>
  <si>
    <t>R2</t>
  </si>
  <si>
    <t>R3</t>
  </si>
  <si>
    <t>CA</t>
  </si>
  <si>
    <t>CB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</si>
  <si>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</si>
  <si>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</si>
  <si>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</si>
  <si>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</si>
  <si>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</si>
  <si>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</si>
  <si>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</si>
  <si>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</si>
  <si>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</si>
  <si>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</si>
  <si>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K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</si>
  <si>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</si>
  <si>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</si>
  <si>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</si>
  <si>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</si>
  <si>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</si>
  <si>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</si>
  <si>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</si>
  <si>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</si>
  <si>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</si>
  <si>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</si>
  <si>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</si>
  <si>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</si>
  <si>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</si>
  <si>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</si>
  <si>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</si>
  <si>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</si>
  <si>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</si>
  <si>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</si>
  <si>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</si>
  <si>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</si>
  <si>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</si>
  <si>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</si>
  <si>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</si>
  <si>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</si>
  <si>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</si>
  <si>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</si>
  <si>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</si>
  <si>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</si>
  <si>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</si>
  <si>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</si>
  <si>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</si>
  <si>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</si>
  <si>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</si>
  <si>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</si>
  <si>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</si>
  <si>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</si>
  <si>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</si>
  <si>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</si>
  <si>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</si>
  <si>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</si>
  <si>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P(CA|S3,R1)=P(CA,S3,R1)/(P(S3|R1)*P(R1))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</si>
</sst>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2" borderId="0" xfId="0" applyNumberFormat="1" applyFill="1"/>
    <xf numFmtId="0" fontId="0" fillId="0" borderId="0" xfId="0" applyAlignment="1"/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9" fontId="0" fillId="0" borderId="0" xfId="1" applyFont="1"/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9" fontId="0" fillId="4" borderId="0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9" fontId="0" fillId="4" borderId="2" xfId="0" applyNumberFormat="1" applyFill="1" applyBorder="1" applyAlignment="1">
      <alignment horizontal="center"/>
    </xf>
    <xf numFmtId="9" fontId="0" fillId="0" borderId="0" xfId="1" applyFont="1" applyAlignment="1">
      <alignment horizontal="right"/>
    </xf>
    <xf numFmtId="0" fontId="0" fillId="5" borderId="0" xfId="0" applyFill="1" applyAlignment="1">
      <alignment horizontal="left"/>
    </xf>
    <xf numFmtId="9" fontId="0" fillId="5" borderId="0" xfId="1" applyFont="1" applyFill="1" applyAlignment="1">
      <alignment horizontal="right"/>
    </xf>
    <xf numFmtId="9" fontId="0" fillId="6" borderId="0" xfId="1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9" fontId="0" fillId="0" borderId="0" xfId="1" applyFont="1" applyBorder="1"/>
    <xf numFmtId="9" fontId="0" fillId="0" borderId="2" xfId="1" applyFont="1" applyBorder="1"/>
    <xf numFmtId="9" fontId="0" fillId="0" borderId="1" xfId="1" applyFont="1" applyBorder="1"/>
    <xf numFmtId="9" fontId="0" fillId="0" borderId="3" xfId="1" applyFont="1" applyBorder="1"/>
    <xf numFmtId="9" fontId="0" fillId="4" borderId="0" xfId="0" applyNumberFormat="1" applyFill="1" applyBorder="1"/>
    <xf numFmtId="9" fontId="0" fillId="4" borderId="1" xfId="0" applyNumberFormat="1" applyFill="1" applyBorder="1"/>
    <xf numFmtId="9" fontId="0" fillId="4" borderId="0" xfId="0" applyNumberFormat="1" applyFill="1"/>
    <xf numFmtId="10" fontId="0" fillId="0" borderId="0" xfId="0" applyNumberFormat="1"/>
    <xf numFmtId="166" fontId="0" fillId="0" borderId="0" xfId="0" applyNumberFormat="1"/>
    <xf numFmtId="0" fontId="2" fillId="0" borderId="0" xfId="0" applyFont="1"/>
    <xf numFmtId="166" fontId="0" fillId="0" borderId="0" xfId="1" applyNumberFormat="1" applyFont="1"/>
    <xf numFmtId="0" fontId="2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551033</xdr:colOff>
      <xdr:row>5</xdr:row>
      <xdr:rowOff>22608</xdr:rowOff>
    </xdr:from>
    <xdr:to>
      <xdr:col>9</xdr:col>
      <xdr:colOff>151665</xdr:colOff>
      <xdr:row>6</xdr:row>
      <xdr:rowOff>129757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1EB74F-05E9-D630-68C0-8D9BB6F33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5372" y="1056451"/>
          <a:ext cx="1085797" cy="311818"/>
        </a:xfrm>
        <a:prstGeom prst="rect">
          <a:avLst/>
        </a:prstGeom>
      </xdr:spPr>
    </xdr:pic>
    <xdr:clientData/>
  </xdr:twoCellAnchor>
  <xdr:twoCellAnchor editAs="oneCell">
    <xdr:from>
      <xdr:col>8</xdr:col>
      <xdr:colOff>556281</xdr:colOff>
      <xdr:row>7</xdr:row>
      <xdr:rowOff>85529</xdr:rowOff>
    </xdr:from>
    <xdr:to>
      <xdr:col>9</xdr:col>
      <xdr:colOff>418261</xdr:colOff>
      <xdr:row>9</xdr:row>
      <xdr:rowOff>38309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8931F-B159-C19A-1EFB-D45DA33CD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0620" y="1528711"/>
          <a:ext cx="1347145" cy="372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681014</xdr:colOff>
      <xdr:row>6</xdr:row>
      <xdr:rowOff>128841</xdr:rowOff>
    </xdr:from>
    <xdr:to>
      <xdr:col>12</xdr:col>
      <xdr:colOff>747091</xdr:colOff>
      <xdr:row>8</xdr:row>
      <xdr:rowOff>51999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346A52-6D50-C5FE-513C-220734747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7463" y="1343624"/>
          <a:ext cx="2550860" cy="328085"/>
        </a:xfrm>
        <a:prstGeom prst="rect">
          <a:avLst/>
        </a:prstGeom>
      </xdr:spPr>
    </xdr:pic>
    <xdr:clientData/>
  </xdr:twoCellAnchor>
  <xdr:twoCellAnchor editAs="oneCell">
    <xdr:from>
      <xdr:col>7</xdr:col>
      <xdr:colOff>1500072</xdr:colOff>
      <xdr:row>12</xdr:row>
      <xdr:rowOff>26458</xdr:rowOff>
    </xdr:from>
    <xdr:to>
      <xdr:col>16</xdr:col>
      <xdr:colOff>40901</xdr:colOff>
      <xdr:row>32</xdr:row>
      <xdr:rowOff>110434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702D12-5A1C-D6C0-F224-D0E981FBB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7173" y="2456023"/>
          <a:ext cx="7348003" cy="4133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F5BA-CB2D-424D-B019-513249CCDE56}">
  <dimension ref="B2:J19"/>
  <sheetViews>
    <sheetView tabSelected="1" zoomScale="174" workbookViewId="0">
      <selection activeCell="D16" sqref="D16"/>
    </sheetView>
  </sheetViews>
  <sheetFormatPr baseColWidth="10" defaultRowHeight="16" x14ac:dyDescent="0.2"/>
  <cols>
    <col min="7" max="7" width="20.33203125" style="18" customWidth="1"/>
    <col min="8" max="8" width="11.83203125" style="27" customWidth="1"/>
    <col min="9" max="9" width="19.5" customWidth="1"/>
    <col min="10" max="10" width="10.83203125" style="20"/>
  </cols>
  <sheetData>
    <row r="2" spans="2:10" x14ac:dyDescent="0.2">
      <c r="B2" t="s">
        <v>13</v>
      </c>
      <c r="C2" s="4" t="s">
        <v>0</v>
      </c>
      <c r="D2" s="7" t="s">
        <v>1</v>
      </c>
      <c r="E2" s="1" t="s">
        <v>4</v>
      </c>
    </row>
    <row r="3" spans="2:10" x14ac:dyDescent="0.2">
      <c r="B3" s="3" t="s">
        <v>2</v>
      </c>
      <c r="C3" s="4">
        <v>20</v>
      </c>
      <c r="D3" s="7">
        <v>60</v>
      </c>
      <c r="E3" s="21">
        <v>80</v>
      </c>
      <c r="G3" s="19" t="s">
        <v>5</v>
      </c>
      <c r="H3" s="27">
        <f>C10</f>
        <v>0.47368421052631576</v>
      </c>
    </row>
    <row r="4" spans="2:10" ht="17" thickBot="1" x14ac:dyDescent="0.25">
      <c r="B4" s="5" t="s">
        <v>3</v>
      </c>
      <c r="C4" s="6">
        <v>160</v>
      </c>
      <c r="D4" s="8">
        <v>140</v>
      </c>
      <c r="E4" s="22">
        <v>300</v>
      </c>
      <c r="G4" s="18" t="s">
        <v>6</v>
      </c>
      <c r="H4" s="27">
        <f>D10</f>
        <v>0.52631578947368418</v>
      </c>
    </row>
    <row r="5" spans="2:10" x14ac:dyDescent="0.2">
      <c r="B5" t="s">
        <v>4</v>
      </c>
      <c r="C5" s="21">
        <v>180</v>
      </c>
      <c r="D5" s="23">
        <v>200</v>
      </c>
      <c r="E5" s="15">
        <v>380</v>
      </c>
      <c r="G5" s="18" t="s">
        <v>7</v>
      </c>
      <c r="H5" s="27">
        <f>E8</f>
        <v>0.21052631578947367</v>
      </c>
    </row>
    <row r="6" spans="2:10" x14ac:dyDescent="0.2">
      <c r="G6" s="18" t="s">
        <v>8</v>
      </c>
      <c r="H6" s="27">
        <f>E9</f>
        <v>0.78947368421052633</v>
      </c>
    </row>
    <row r="7" spans="2:10" x14ac:dyDescent="0.2">
      <c r="C7" s="4" t="s">
        <v>0</v>
      </c>
      <c r="D7" s="7" t="s">
        <v>1</v>
      </c>
      <c r="E7" s="1" t="s">
        <v>4</v>
      </c>
      <c r="G7" s="18" t="s">
        <v>9</v>
      </c>
      <c r="H7" s="27">
        <f>C8</f>
        <v>5.2631578947368418E-2</v>
      </c>
    </row>
    <row r="8" spans="2:10" x14ac:dyDescent="0.2">
      <c r="B8" s="3" t="s">
        <v>2</v>
      </c>
      <c r="C8" s="9">
        <f>C3/E5</f>
        <v>5.2631578947368418E-2</v>
      </c>
      <c r="D8" s="11">
        <f>D3/E5</f>
        <v>0.15789473684210525</v>
      </c>
      <c r="E8" s="24">
        <f>E3/E5</f>
        <v>0.21052631578947367</v>
      </c>
      <c r="G8" s="18" t="s">
        <v>10</v>
      </c>
      <c r="H8" s="27">
        <f>C9</f>
        <v>0.42105263157894735</v>
      </c>
    </row>
    <row r="9" spans="2:10" ht="17" thickBot="1" x14ac:dyDescent="0.25">
      <c r="B9" s="5" t="s">
        <v>3</v>
      </c>
      <c r="C9" s="10">
        <f>C4/E5</f>
        <v>0.42105263157894735</v>
      </c>
      <c r="D9" s="12">
        <f>D4/E5</f>
        <v>0.36842105263157893</v>
      </c>
      <c r="E9" s="25">
        <f>E4/E5</f>
        <v>0.78947368421052633</v>
      </c>
      <c r="G9" s="18" t="s">
        <v>11</v>
      </c>
      <c r="H9" s="27">
        <f>D8</f>
        <v>0.15789473684210525</v>
      </c>
    </row>
    <row r="10" spans="2:10" x14ac:dyDescent="0.2">
      <c r="B10" t="s">
        <v>4</v>
      </c>
      <c r="C10" s="24">
        <f>C5/E5</f>
        <v>0.47368421052631576</v>
      </c>
      <c r="D10" s="26">
        <f>D5/E5</f>
        <v>0.52631578947368418</v>
      </c>
      <c r="E10" s="16">
        <f>SUM(C8:D9)</f>
        <v>1</v>
      </c>
      <c r="G10" s="18" t="s">
        <v>12</v>
      </c>
      <c r="H10" s="27">
        <f>D9</f>
        <v>0.36842105263157893</v>
      </c>
    </row>
    <row r="12" spans="2:10" x14ac:dyDescent="0.2">
      <c r="G12" s="18" t="s">
        <v>15</v>
      </c>
      <c r="H12" s="27">
        <f>H7/H5</f>
        <v>0.25</v>
      </c>
      <c r="I12" s="30" t="s">
        <v>14</v>
      </c>
      <c r="J12" s="30">
        <f>H12*H5/H3</f>
        <v>0.1111111111111111</v>
      </c>
    </row>
    <row r="13" spans="2:10" x14ac:dyDescent="0.2">
      <c r="G13" s="18" t="s">
        <v>16</v>
      </c>
      <c r="H13" s="27">
        <f>H8/H6</f>
        <v>0.53333333333333333</v>
      </c>
      <c r="I13" s="31" t="s">
        <v>20</v>
      </c>
      <c r="J13" s="30">
        <f>H13*H6/H3</f>
        <v>0.88888888888888884</v>
      </c>
    </row>
    <row r="14" spans="2:10" x14ac:dyDescent="0.2">
      <c r="G14" s="18" t="s">
        <v>17</v>
      </c>
      <c r="H14" s="27">
        <f>H9/H5</f>
        <v>0.75</v>
      </c>
      <c r="I14" s="31" t="s">
        <v>19</v>
      </c>
      <c r="J14" s="30">
        <f>H14*H5/H4</f>
        <v>0.3</v>
      </c>
    </row>
    <row r="15" spans="2:10" x14ac:dyDescent="0.2">
      <c r="G15" s="18" t="s">
        <v>18</v>
      </c>
      <c r="H15" s="27">
        <f>H10/H6</f>
        <v>0.46666666666666662</v>
      </c>
      <c r="I15" s="31" t="s">
        <v>21</v>
      </c>
      <c r="J15" s="30">
        <f>H15*H6/H4</f>
        <v>0.7</v>
      </c>
    </row>
    <row r="16" spans="2:10" x14ac:dyDescent="0.2">
      <c r="G16" s="28" t="s">
        <v>14</v>
      </c>
      <c r="H16" s="29">
        <f>H7/H3</f>
        <v>0.1111111111111111</v>
      </c>
    </row>
    <row r="17" spans="7:8" x14ac:dyDescent="0.2">
      <c r="G17" s="28" t="s">
        <v>19</v>
      </c>
      <c r="H17" s="29">
        <f>H9/H4</f>
        <v>0.3</v>
      </c>
    </row>
    <row r="18" spans="7:8" x14ac:dyDescent="0.2">
      <c r="G18" s="28" t="s">
        <v>20</v>
      </c>
      <c r="H18" s="29">
        <f>H8/H3</f>
        <v>0.88888888888888884</v>
      </c>
    </row>
    <row r="19" spans="7:8" x14ac:dyDescent="0.2">
      <c r="G19" s="28" t="s">
        <v>21</v>
      </c>
      <c r="H19" s="29">
        <f>H10/H4</f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310-506A-3448-B8EF-2D0D6B09CC2D}">
  <dimension ref="A2:H16"/>
  <sheetViews>
    <sheetView zoomScale="291" workbookViewId="0">
      <selection activeCell="I12" sqref="I12"/>
    </sheetView>
  </sheetViews>
  <sheetFormatPr baseColWidth="10" defaultRowHeight="16" x14ac:dyDescent="0.2"/>
  <cols>
    <col min="8" max="8" width="11.6640625" customWidth="1"/>
  </cols>
  <sheetData>
    <row r="2" spans="1:8" x14ac:dyDescent="0.2">
      <c r="A2" s="32" t="s">
        <v>22</v>
      </c>
      <c r="B2" s="32" t="s">
        <v>23</v>
      </c>
      <c r="C2" s="32" t="s">
        <v>24</v>
      </c>
    </row>
    <row r="3" spans="1:8" x14ac:dyDescent="0.2">
      <c r="A3" s="1">
        <v>1</v>
      </c>
      <c r="B3" s="1" t="s">
        <v>0</v>
      </c>
      <c r="C3" s="1" t="s">
        <v>3</v>
      </c>
      <c r="F3" t="s">
        <v>0</v>
      </c>
      <c r="G3" s="1" t="s">
        <v>1</v>
      </c>
    </row>
    <row r="4" spans="1:8" x14ac:dyDescent="0.2">
      <c r="A4" s="1">
        <v>2</v>
      </c>
      <c r="B4" s="1" t="s">
        <v>1</v>
      </c>
      <c r="C4" s="1" t="s">
        <v>2</v>
      </c>
      <c r="E4" s="3" t="s">
        <v>2</v>
      </c>
      <c r="F4" s="3">
        <v>1</v>
      </c>
      <c r="G4" s="36">
        <v>3</v>
      </c>
      <c r="H4" s="34">
        <v>4</v>
      </c>
    </row>
    <row r="5" spans="1:8" ht="17" thickBot="1" x14ac:dyDescent="0.25">
      <c r="A5" s="1">
        <v>3</v>
      </c>
      <c r="B5" s="1" t="s">
        <v>1</v>
      </c>
      <c r="C5" s="1" t="s">
        <v>3</v>
      </c>
      <c r="E5" s="5" t="s">
        <v>3</v>
      </c>
      <c r="F5" s="5">
        <v>2</v>
      </c>
      <c r="G5" s="37">
        <v>3</v>
      </c>
      <c r="H5" s="35">
        <v>5</v>
      </c>
    </row>
    <row r="6" spans="1:8" x14ac:dyDescent="0.2">
      <c r="A6" s="1">
        <v>4</v>
      </c>
      <c r="B6" s="1" t="s">
        <v>1</v>
      </c>
      <c r="C6" s="1" t="s">
        <v>3</v>
      </c>
      <c r="F6" s="33">
        <v>3</v>
      </c>
      <c r="G6" s="33">
        <v>6</v>
      </c>
      <c r="H6" s="2">
        <v>9</v>
      </c>
    </row>
    <row r="7" spans="1:8" x14ac:dyDescent="0.2">
      <c r="A7" s="1">
        <v>5</v>
      </c>
      <c r="B7" s="1" t="s">
        <v>0</v>
      </c>
      <c r="C7" s="1" t="s">
        <v>3</v>
      </c>
    </row>
    <row r="8" spans="1:8" x14ac:dyDescent="0.2">
      <c r="A8" s="1">
        <v>6</v>
      </c>
      <c r="B8" s="1" t="s">
        <v>1</v>
      </c>
      <c r="C8" s="1" t="s">
        <v>2</v>
      </c>
      <c r="F8" t="s">
        <v>0</v>
      </c>
      <c r="G8" s="1" t="s">
        <v>1</v>
      </c>
    </row>
    <row r="9" spans="1:8" x14ac:dyDescent="0.2">
      <c r="A9" s="1">
        <v>7</v>
      </c>
      <c r="B9" s="1" t="s">
        <v>1</v>
      </c>
      <c r="C9" s="1" t="s">
        <v>3</v>
      </c>
      <c r="E9" s="3" t="s">
        <v>2</v>
      </c>
      <c r="F9" s="38">
        <f>F4/H6</f>
        <v>0.1111111111111111</v>
      </c>
      <c r="G9" s="39">
        <f>G4/H6</f>
        <v>0.33333333333333331</v>
      </c>
      <c r="H9" s="42">
        <f>SUM(F9:G9)</f>
        <v>0.44444444444444442</v>
      </c>
    </row>
    <row r="10" spans="1:8" ht="17" thickBot="1" x14ac:dyDescent="0.25">
      <c r="A10" s="1">
        <v>8</v>
      </c>
      <c r="B10" s="1" t="s">
        <v>1</v>
      </c>
      <c r="C10" s="1" t="s">
        <v>2</v>
      </c>
      <c r="E10" s="5" t="s">
        <v>3</v>
      </c>
      <c r="F10" s="40">
        <f>F5/H6</f>
        <v>0.22222222222222221</v>
      </c>
      <c r="G10" s="41">
        <f>G5/H6</f>
        <v>0.33333333333333331</v>
      </c>
      <c r="H10" s="43">
        <f>SUM(F10:G10)</f>
        <v>0.55555555555555558</v>
      </c>
    </row>
    <row r="11" spans="1:8" x14ac:dyDescent="0.2">
      <c r="A11" s="1">
        <v>9</v>
      </c>
      <c r="B11" s="1" t="s">
        <v>0</v>
      </c>
      <c r="C11" s="1" t="s">
        <v>2</v>
      </c>
      <c r="F11" s="44">
        <f>SUM(F9:F10)</f>
        <v>0.33333333333333331</v>
      </c>
      <c r="G11" s="44">
        <f>SUM(G9:G10)</f>
        <v>0.66666666666666663</v>
      </c>
      <c r="H11" s="13">
        <f>SUM(F9:G10)</f>
        <v>1</v>
      </c>
    </row>
    <row r="13" spans="1:8" x14ac:dyDescent="0.2">
      <c r="A13" t="s">
        <v>29</v>
      </c>
      <c r="B13" s="17">
        <f>F11</f>
        <v>0.33333333333333331</v>
      </c>
      <c r="C13" s="1" t="s">
        <v>33</v>
      </c>
      <c r="D13" s="17">
        <f>F9</f>
        <v>0.1111111111111111</v>
      </c>
      <c r="E13" t="s">
        <v>25</v>
      </c>
      <c r="F13" s="45">
        <f>D13/B15</f>
        <v>0.25</v>
      </c>
      <c r="G13" t="s">
        <v>37</v>
      </c>
      <c r="H13" s="20">
        <f>F13*B15/B13</f>
        <v>0.33333333333333331</v>
      </c>
    </row>
    <row r="14" spans="1:8" x14ac:dyDescent="0.2">
      <c r="A14" t="s">
        <v>30</v>
      </c>
      <c r="B14" s="17">
        <f>G11</f>
        <v>0.66666666666666663</v>
      </c>
      <c r="C14" s="1" t="s">
        <v>34</v>
      </c>
      <c r="D14" s="17">
        <f>F10</f>
        <v>0.22222222222222221</v>
      </c>
      <c r="E14" t="s">
        <v>26</v>
      </c>
      <c r="F14" s="46">
        <f>D14/B16</f>
        <v>0.39999999999999997</v>
      </c>
      <c r="G14" t="s">
        <v>38</v>
      </c>
      <c r="H14" s="20">
        <f>F14*B16/B13</f>
        <v>0.66666666666666663</v>
      </c>
    </row>
    <row r="15" spans="1:8" x14ac:dyDescent="0.2">
      <c r="A15" t="s">
        <v>32</v>
      </c>
      <c r="B15" s="17">
        <f>H9</f>
        <v>0.44444444444444442</v>
      </c>
      <c r="C15" s="1" t="s">
        <v>35</v>
      </c>
      <c r="D15" s="17">
        <f>G9</f>
        <v>0.33333333333333331</v>
      </c>
      <c r="E15" t="s">
        <v>27</v>
      </c>
      <c r="F15" s="45">
        <f>D15/B15</f>
        <v>0.75</v>
      </c>
      <c r="G15" t="s">
        <v>39</v>
      </c>
      <c r="H15" s="20">
        <f>F15*B15/B14</f>
        <v>0.5</v>
      </c>
    </row>
    <row r="16" spans="1:8" x14ac:dyDescent="0.2">
      <c r="A16" t="s">
        <v>31</v>
      </c>
      <c r="B16" s="17">
        <f>H10</f>
        <v>0.55555555555555558</v>
      </c>
      <c r="C16" s="1" t="s">
        <v>36</v>
      </c>
      <c r="D16" s="17">
        <f>G10</f>
        <v>0.33333333333333331</v>
      </c>
      <c r="E16" t="s">
        <v>28</v>
      </c>
      <c r="F16" s="46">
        <f>D16/B16</f>
        <v>0.6</v>
      </c>
      <c r="G16" t="s">
        <v>40</v>
      </c>
      <c r="H16" s="20">
        <f>F16*B16/B14</f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5005-4155-054C-8B64-BFC91A124AB6}">
  <dimension ref="A2:H32"/>
  <sheetViews>
    <sheetView zoomScale="193" workbookViewId="0">
      <selection activeCell="D7" sqref="A2:H32"/>
    </sheetView>
  </sheetViews>
  <sheetFormatPr baseColWidth="10" defaultRowHeight="16" x14ac:dyDescent="0.2"/>
  <cols>
    <col min="4" max="4" width="17" customWidth="1"/>
    <col min="5" max="5" width="21.83203125" customWidth="1"/>
    <col min="6" max="6" width="10.83203125" style="20"/>
    <col min="7" max="7" width="20.5" customWidth="1"/>
    <col min="8" max="8" width="12.6640625" style="48" customWidth="1"/>
  </cols>
  <sheetData>
    <row r="2" spans="1:8" x14ac:dyDescent="0.2">
      <c r="A2" t="s">
        <v>22</v>
      </c>
      <c r="B2" t="s">
        <v>23</v>
      </c>
      <c r="C2" t="s">
        <v>41</v>
      </c>
    </row>
    <row r="3" spans="1:8" x14ac:dyDescent="0.2">
      <c r="A3">
        <v>1</v>
      </c>
      <c r="B3" t="s">
        <v>0</v>
      </c>
      <c r="C3" t="s">
        <v>42</v>
      </c>
      <c r="E3" t="s">
        <v>44</v>
      </c>
      <c r="F3" s="20">
        <f>F14/F9</f>
        <v>0.81818181818181823</v>
      </c>
      <c r="G3" t="s">
        <v>48</v>
      </c>
      <c r="H3" s="48">
        <f>F3*F9/F11</f>
        <v>0.64285714285714279</v>
      </c>
    </row>
    <row r="4" spans="1:8" x14ac:dyDescent="0.2">
      <c r="A4">
        <v>2</v>
      </c>
      <c r="B4" t="s">
        <v>1</v>
      </c>
      <c r="C4" t="s">
        <v>43</v>
      </c>
      <c r="E4" t="s">
        <v>45</v>
      </c>
      <c r="F4" s="20">
        <f>F15/F9</f>
        <v>0.18181818181818182</v>
      </c>
      <c r="G4" t="s">
        <v>49</v>
      </c>
      <c r="H4" s="48">
        <f>F4*F9/F12</f>
        <v>0.125</v>
      </c>
    </row>
    <row r="5" spans="1:8" x14ac:dyDescent="0.2">
      <c r="A5">
        <v>3</v>
      </c>
      <c r="B5" t="s">
        <v>1</v>
      </c>
      <c r="C5" t="s">
        <v>42</v>
      </c>
      <c r="E5" t="s">
        <v>46</v>
      </c>
      <c r="F5" s="20">
        <f>F16/F10</f>
        <v>0.26315789473684209</v>
      </c>
      <c r="G5" t="s">
        <v>50</v>
      </c>
      <c r="H5" s="48">
        <f>F5*F10/F11</f>
        <v>0.3571428571428571</v>
      </c>
    </row>
    <row r="6" spans="1:8" x14ac:dyDescent="0.2">
      <c r="A6">
        <v>4</v>
      </c>
      <c r="B6" t="s">
        <v>0</v>
      </c>
      <c r="C6" t="s">
        <v>42</v>
      </c>
      <c r="E6" t="s">
        <v>47</v>
      </c>
      <c r="F6" s="20">
        <f>F17/F10</f>
        <v>0.73684210526315796</v>
      </c>
      <c r="G6" t="s">
        <v>51</v>
      </c>
      <c r="H6" s="48">
        <f>F6*F10/F12</f>
        <v>0.875</v>
      </c>
    </row>
    <row r="7" spans="1:8" x14ac:dyDescent="0.2">
      <c r="A7">
        <v>5</v>
      </c>
      <c r="B7" t="s">
        <v>1</v>
      </c>
      <c r="C7" t="s">
        <v>43</v>
      </c>
    </row>
    <row r="8" spans="1:8" x14ac:dyDescent="0.2">
      <c r="A8">
        <v>6</v>
      </c>
      <c r="B8" t="s">
        <v>0</v>
      </c>
      <c r="C8" t="s">
        <v>43</v>
      </c>
    </row>
    <row r="9" spans="1:8" x14ac:dyDescent="0.2">
      <c r="A9">
        <v>7</v>
      </c>
      <c r="B9" t="s">
        <v>1</v>
      </c>
      <c r="C9" t="s">
        <v>43</v>
      </c>
      <c r="E9" t="s">
        <v>5</v>
      </c>
      <c r="F9" s="20">
        <f>COUNTIF(B3:B32,"Hombre")/COUNTA(B3:B32)</f>
        <v>0.36666666666666664</v>
      </c>
    </row>
    <row r="10" spans="1:8" x14ac:dyDescent="0.2">
      <c r="A10">
        <v>8</v>
      </c>
      <c r="B10" t="s">
        <v>1</v>
      </c>
      <c r="C10" t="s">
        <v>43</v>
      </c>
      <c r="E10" t="s">
        <v>6</v>
      </c>
      <c r="F10" s="20">
        <f>COUNTIF(B3:B32,"Mujer")/COUNTA(B3:B32)</f>
        <v>0.6333333333333333</v>
      </c>
    </row>
    <row r="11" spans="1:8" x14ac:dyDescent="0.2">
      <c r="A11">
        <v>9</v>
      </c>
      <c r="B11" t="s">
        <v>1</v>
      </c>
      <c r="C11" t="s">
        <v>42</v>
      </c>
      <c r="E11" t="s">
        <v>52</v>
      </c>
      <c r="F11" s="20">
        <f>COUNTIF(C3:C32, "Cerveza")/COUNTA(C3:C32)</f>
        <v>0.46666666666666667</v>
      </c>
    </row>
    <row r="12" spans="1:8" x14ac:dyDescent="0.2">
      <c r="A12">
        <v>10</v>
      </c>
      <c r="B12" t="s">
        <v>0</v>
      </c>
      <c r="C12" t="s">
        <v>42</v>
      </c>
      <c r="E12" t="s">
        <v>53</v>
      </c>
      <c r="F12" s="20">
        <f>COUNTIF(C3:C32, "Leche")/COUNTA(C3:C32)</f>
        <v>0.53333333333333333</v>
      </c>
    </row>
    <row r="13" spans="1:8" x14ac:dyDescent="0.2">
      <c r="A13">
        <v>11</v>
      </c>
      <c r="B13" t="s">
        <v>1</v>
      </c>
      <c r="C13" t="s">
        <v>43</v>
      </c>
    </row>
    <row r="14" spans="1:8" x14ac:dyDescent="0.2">
      <c r="A14">
        <v>12</v>
      </c>
      <c r="B14" t="s">
        <v>1</v>
      </c>
      <c r="C14" t="s">
        <v>43</v>
      </c>
      <c r="E14" t="s">
        <v>55</v>
      </c>
      <c r="F14" s="20" cm="1">
        <f t="array" ref="F14">SUM((B3:B32 = "Hombre")*(C3:C32="Cerveza"))/COUNTA(A3:A32)</f>
        <v>0.3</v>
      </c>
    </row>
    <row r="15" spans="1:8" x14ac:dyDescent="0.2">
      <c r="A15">
        <v>13</v>
      </c>
      <c r="B15" t="s">
        <v>0</v>
      </c>
      <c r="C15" t="s">
        <v>42</v>
      </c>
      <c r="E15" t="s">
        <v>54</v>
      </c>
      <c r="F15" s="20" cm="1">
        <f t="array" ref="F15">SUM((B3:B32 = "Hombre")*(C3:C32="Leche"))/COUNTA(A3:A32)</f>
        <v>6.6666666666666666E-2</v>
      </c>
    </row>
    <row r="16" spans="1:8" x14ac:dyDescent="0.2">
      <c r="A16">
        <v>14</v>
      </c>
      <c r="B16" t="s">
        <v>1</v>
      </c>
      <c r="C16" t="s">
        <v>42</v>
      </c>
      <c r="E16" t="s">
        <v>56</v>
      </c>
      <c r="F16" s="20" cm="1">
        <f t="array" ref="F16">SUM((B3:B32 = "Mujer")*(C3:C32="Cerveza"))/COUNTA(A3:A32)</f>
        <v>0.16666666666666666</v>
      </c>
    </row>
    <row r="17" spans="1:6" x14ac:dyDescent="0.2">
      <c r="A17">
        <v>15</v>
      </c>
      <c r="B17" t="s">
        <v>1</v>
      </c>
      <c r="C17" t="s">
        <v>43</v>
      </c>
      <c r="E17" t="s">
        <v>57</v>
      </c>
      <c r="F17" s="20" cm="1">
        <f t="array" ref="F17">SUM((B3:B32 = "Mujer")*(C3:C32="Leche"))/COUNTA(A3:A32)</f>
        <v>0.46666666666666667</v>
      </c>
    </row>
    <row r="18" spans="1:6" x14ac:dyDescent="0.2">
      <c r="A18">
        <v>16</v>
      </c>
      <c r="B18" t="s">
        <v>1</v>
      </c>
      <c r="C18" t="s">
        <v>43</v>
      </c>
    </row>
    <row r="19" spans="1:6" x14ac:dyDescent="0.2">
      <c r="A19">
        <v>17</v>
      </c>
      <c r="B19" t="s">
        <v>0</v>
      </c>
      <c r="C19" t="s">
        <v>42</v>
      </c>
    </row>
    <row r="20" spans="1:6" x14ac:dyDescent="0.2">
      <c r="A20">
        <v>18</v>
      </c>
      <c r="B20" t="s">
        <v>1</v>
      </c>
      <c r="C20" t="s">
        <v>43</v>
      </c>
    </row>
    <row r="21" spans="1:6" x14ac:dyDescent="0.2">
      <c r="A21">
        <v>19</v>
      </c>
      <c r="B21" s="47" t="s">
        <v>1</v>
      </c>
      <c r="C21" t="s">
        <v>43</v>
      </c>
    </row>
    <row r="22" spans="1:6" x14ac:dyDescent="0.2">
      <c r="A22">
        <v>20</v>
      </c>
      <c r="B22" t="s">
        <v>0</v>
      </c>
      <c r="C22" t="s">
        <v>42</v>
      </c>
    </row>
    <row r="23" spans="1:6" x14ac:dyDescent="0.2">
      <c r="A23">
        <v>21</v>
      </c>
      <c r="B23" s="47" t="s">
        <v>1</v>
      </c>
      <c r="C23" t="s">
        <v>43</v>
      </c>
    </row>
    <row r="24" spans="1:6" x14ac:dyDescent="0.2">
      <c r="A24">
        <v>22</v>
      </c>
      <c r="B24" t="s">
        <v>0</v>
      </c>
      <c r="C24" t="s">
        <v>42</v>
      </c>
    </row>
    <row r="25" spans="1:6" x14ac:dyDescent="0.2">
      <c r="A25">
        <v>23</v>
      </c>
      <c r="B25" t="s">
        <v>0</v>
      </c>
      <c r="C25" t="s">
        <v>42</v>
      </c>
    </row>
    <row r="26" spans="1:6" x14ac:dyDescent="0.2">
      <c r="A26">
        <v>24</v>
      </c>
      <c r="B26" s="47" t="s">
        <v>1</v>
      </c>
      <c r="C26" t="s">
        <v>43</v>
      </c>
    </row>
    <row r="27" spans="1:6" x14ac:dyDescent="0.2">
      <c r="A27">
        <v>25</v>
      </c>
      <c r="B27" s="47" t="s">
        <v>1</v>
      </c>
      <c r="C27" t="s">
        <v>42</v>
      </c>
    </row>
    <row r="28" spans="1:6" x14ac:dyDescent="0.2">
      <c r="A28">
        <v>26</v>
      </c>
      <c r="B28" t="s">
        <v>0</v>
      </c>
      <c r="C28" t="s">
        <v>43</v>
      </c>
    </row>
    <row r="29" spans="1:6" x14ac:dyDescent="0.2">
      <c r="A29">
        <v>27</v>
      </c>
      <c r="B29" s="47" t="s">
        <v>1</v>
      </c>
      <c r="C29" t="s">
        <v>43</v>
      </c>
    </row>
    <row r="30" spans="1:6" x14ac:dyDescent="0.2">
      <c r="A30">
        <v>28</v>
      </c>
      <c r="B30" s="47" t="s">
        <v>1</v>
      </c>
      <c r="C30" t="s">
        <v>42</v>
      </c>
    </row>
    <row r="31" spans="1:6" x14ac:dyDescent="0.2">
      <c r="A31">
        <v>29</v>
      </c>
      <c r="B31" t="s">
        <v>0</v>
      </c>
      <c r="C31" t="s">
        <v>42</v>
      </c>
    </row>
    <row r="32" spans="1:6" x14ac:dyDescent="0.2">
      <c r="A32">
        <v>30</v>
      </c>
      <c r="B32" s="47" t="s">
        <v>1</v>
      </c>
      <c r="C3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E989-3334-3A4F-B710-B6EBB735D2D7}">
  <dimension ref="A1:I34"/>
  <sheetViews>
    <sheetView zoomScale="138" workbookViewId="0">
      <selection activeCell="D23" sqref="D23"/>
    </sheetView>
  </sheetViews>
  <sheetFormatPr baseColWidth="10" defaultRowHeight="16" x14ac:dyDescent="0.2"/>
  <cols>
    <col min="2" max="4" width="10.83203125" style="1"/>
    <col min="5" max="5" width="11.1640625" customWidth="1"/>
    <col min="6" max="6" width="22" style="18" customWidth="1"/>
    <col min="7" max="7" width="19.33203125" style="20" customWidth="1"/>
    <col min="8" max="8" width="21" customWidth="1"/>
    <col min="9" max="9" width="18.5" style="20" customWidth="1"/>
  </cols>
  <sheetData>
    <row r="1" spans="1:9" x14ac:dyDescent="0.2">
      <c r="A1" t="s">
        <v>22</v>
      </c>
      <c r="B1" s="1" t="s">
        <v>23</v>
      </c>
      <c r="C1" s="1" t="s">
        <v>41</v>
      </c>
      <c r="D1" s="1" t="s">
        <v>58</v>
      </c>
      <c r="F1" s="18" t="s">
        <v>44</v>
      </c>
      <c r="G1" s="20">
        <f>G28/G23</f>
        <v>0.81818181818181823</v>
      </c>
      <c r="H1" t="s">
        <v>48</v>
      </c>
      <c r="I1" s="20">
        <f>G1*G23/G25</f>
        <v>0.64285714285714279</v>
      </c>
    </row>
    <row r="2" spans="1:9" x14ac:dyDescent="0.2">
      <c r="A2">
        <v>1</v>
      </c>
      <c r="B2" s="50" t="s">
        <v>0</v>
      </c>
      <c r="C2" s="50" t="s">
        <v>42</v>
      </c>
      <c r="D2" s="51" t="s">
        <v>59</v>
      </c>
      <c r="F2" s="18" t="s">
        <v>45</v>
      </c>
      <c r="G2" s="20">
        <f>G29/G23</f>
        <v>0.18181818181818182</v>
      </c>
      <c r="H2" t="s">
        <v>49</v>
      </c>
      <c r="I2" s="20">
        <f>G2*G23/G26</f>
        <v>0.125</v>
      </c>
    </row>
    <row r="3" spans="1:9" x14ac:dyDescent="0.2">
      <c r="A3">
        <v>2</v>
      </c>
      <c r="B3" s="1" t="s">
        <v>1</v>
      </c>
      <c r="C3" s="1" t="s">
        <v>43</v>
      </c>
      <c r="D3" s="1" t="s">
        <v>59</v>
      </c>
      <c r="F3" s="18" t="s">
        <v>46</v>
      </c>
      <c r="G3" s="20">
        <f>G30/G24</f>
        <v>0.26315789473684209</v>
      </c>
      <c r="H3" t="s">
        <v>50</v>
      </c>
      <c r="I3" s="20">
        <f>G3*G24/G25</f>
        <v>0.3571428571428571</v>
      </c>
    </row>
    <row r="4" spans="1:9" x14ac:dyDescent="0.2">
      <c r="A4">
        <v>3</v>
      </c>
      <c r="B4" s="1" t="s">
        <v>1</v>
      </c>
      <c r="C4" s="1" t="s">
        <v>42</v>
      </c>
      <c r="D4" s="1" t="s">
        <v>60</v>
      </c>
      <c r="F4" s="18" t="s">
        <v>47</v>
      </c>
      <c r="G4" s="20">
        <f>G31/G24</f>
        <v>0.73684210526315796</v>
      </c>
      <c r="H4" t="s">
        <v>51</v>
      </c>
      <c r="I4" s="20">
        <f>G4*G24/G26</f>
        <v>0.875</v>
      </c>
    </row>
    <row r="5" spans="1:9" x14ac:dyDescent="0.2">
      <c r="A5">
        <v>4</v>
      </c>
      <c r="B5" s="50" t="s">
        <v>0</v>
      </c>
      <c r="C5" s="50" t="s">
        <v>42</v>
      </c>
      <c r="D5" s="51" t="s">
        <v>59</v>
      </c>
    </row>
    <row r="6" spans="1:9" x14ac:dyDescent="0.2">
      <c r="A6">
        <v>5</v>
      </c>
      <c r="B6" s="1" t="s">
        <v>1</v>
      </c>
      <c r="C6" s="1" t="s">
        <v>43</v>
      </c>
      <c r="D6" s="1" t="s">
        <v>59</v>
      </c>
      <c r="F6" s="18" t="s">
        <v>64</v>
      </c>
      <c r="G6" s="20">
        <f>G8*G9*G10</f>
        <v>0.26666666666666672</v>
      </c>
    </row>
    <row r="7" spans="1:9" x14ac:dyDescent="0.2">
      <c r="A7">
        <v>6</v>
      </c>
      <c r="B7" s="1" t="s">
        <v>0</v>
      </c>
      <c r="C7" s="1" t="s">
        <v>43</v>
      </c>
      <c r="D7" s="1" t="s">
        <v>60</v>
      </c>
    </row>
    <row r="8" spans="1:9" x14ac:dyDescent="0.2">
      <c r="A8">
        <v>7</v>
      </c>
      <c r="B8" s="1" t="s">
        <v>1</v>
      </c>
      <c r="C8" s="1" t="s">
        <v>43</v>
      </c>
      <c r="D8" s="1" t="s">
        <v>59</v>
      </c>
      <c r="F8" s="18" t="s">
        <v>63</v>
      </c>
      <c r="G8" s="20">
        <f>G33/G28</f>
        <v>0.88888888888888895</v>
      </c>
      <c r="H8" t="s">
        <v>66</v>
      </c>
      <c r="I8" s="20">
        <f>G34/(I9*I10)</f>
        <v>0.2</v>
      </c>
    </row>
    <row r="9" spans="1:9" x14ac:dyDescent="0.2">
      <c r="A9">
        <v>8</v>
      </c>
      <c r="B9" s="1" t="s">
        <v>1</v>
      </c>
      <c r="C9" s="1" t="s">
        <v>43</v>
      </c>
      <c r="D9" s="1" t="s">
        <v>59</v>
      </c>
      <c r="F9" s="18" t="s">
        <v>44</v>
      </c>
      <c r="G9" s="20">
        <f>G28/G23</f>
        <v>0.81818181818181823</v>
      </c>
      <c r="H9" s="18" t="s">
        <v>46</v>
      </c>
      <c r="I9" s="20">
        <v>0.26315789473684209</v>
      </c>
    </row>
    <row r="10" spans="1:9" x14ac:dyDescent="0.2">
      <c r="A10">
        <v>9</v>
      </c>
      <c r="B10" s="1" t="s">
        <v>1</v>
      </c>
      <c r="C10" s="1" t="s">
        <v>42</v>
      </c>
      <c r="D10" s="1" t="s">
        <v>60</v>
      </c>
      <c r="F10" s="18" t="s">
        <v>5</v>
      </c>
      <c r="G10" s="20">
        <f>G23</f>
        <v>0.36666666666666664</v>
      </c>
      <c r="H10" s="18" t="s">
        <v>6</v>
      </c>
      <c r="I10" s="20">
        <v>0.6333333333333333</v>
      </c>
    </row>
    <row r="11" spans="1:9" x14ac:dyDescent="0.2">
      <c r="A11">
        <v>10</v>
      </c>
      <c r="B11" s="50" t="s">
        <v>0</v>
      </c>
      <c r="C11" s="50" t="s">
        <v>42</v>
      </c>
      <c r="D11" s="51" t="s">
        <v>59</v>
      </c>
    </row>
    <row r="12" spans="1:9" x14ac:dyDescent="0.2">
      <c r="A12">
        <v>11</v>
      </c>
      <c r="B12" s="1" t="s">
        <v>1</v>
      </c>
      <c r="C12" s="1" t="s">
        <v>43</v>
      </c>
      <c r="D12" s="1" t="s">
        <v>60</v>
      </c>
    </row>
    <row r="13" spans="1:9" x14ac:dyDescent="0.2">
      <c r="A13">
        <v>12</v>
      </c>
      <c r="B13" s="1" t="s">
        <v>1</v>
      </c>
      <c r="C13" s="1" t="s">
        <v>43</v>
      </c>
      <c r="D13" s="1" t="s">
        <v>59</v>
      </c>
    </row>
    <row r="14" spans="1:9" x14ac:dyDescent="0.2">
      <c r="A14">
        <v>13</v>
      </c>
      <c r="B14" s="50" t="s">
        <v>0</v>
      </c>
      <c r="C14" s="50" t="s">
        <v>42</v>
      </c>
      <c r="D14" s="52" t="s">
        <v>60</v>
      </c>
    </row>
    <row r="15" spans="1:9" x14ac:dyDescent="0.2">
      <c r="A15">
        <v>14</v>
      </c>
      <c r="B15" s="1" t="s">
        <v>1</v>
      </c>
      <c r="C15" s="1" t="s">
        <v>42</v>
      </c>
      <c r="D15" s="1" t="s">
        <v>59</v>
      </c>
    </row>
    <row r="16" spans="1:9" x14ac:dyDescent="0.2">
      <c r="A16">
        <v>15</v>
      </c>
      <c r="B16" s="1" t="s">
        <v>1</v>
      </c>
      <c r="C16" s="1" t="s">
        <v>43</v>
      </c>
      <c r="D16" s="1" t="s">
        <v>59</v>
      </c>
    </row>
    <row r="17" spans="1:7" x14ac:dyDescent="0.2">
      <c r="A17">
        <v>16</v>
      </c>
      <c r="B17" s="1" t="s">
        <v>1</v>
      </c>
      <c r="C17" s="1" t="s">
        <v>43</v>
      </c>
      <c r="D17" s="1" t="s">
        <v>59</v>
      </c>
    </row>
    <row r="18" spans="1:7" x14ac:dyDescent="0.2">
      <c r="A18">
        <v>17</v>
      </c>
      <c r="B18" s="50" t="s">
        <v>0</v>
      </c>
      <c r="C18" s="50" t="s">
        <v>42</v>
      </c>
      <c r="D18" s="51" t="s">
        <v>59</v>
      </c>
    </row>
    <row r="19" spans="1:7" x14ac:dyDescent="0.2">
      <c r="A19">
        <v>18</v>
      </c>
      <c r="B19" s="1" t="s">
        <v>1</v>
      </c>
      <c r="C19" s="1" t="s">
        <v>43</v>
      </c>
      <c r="D19" s="1" t="s">
        <v>59</v>
      </c>
    </row>
    <row r="20" spans="1:7" x14ac:dyDescent="0.2">
      <c r="A20">
        <v>19</v>
      </c>
      <c r="B20" s="49" t="s">
        <v>1</v>
      </c>
      <c r="C20" s="1" t="s">
        <v>43</v>
      </c>
      <c r="D20" s="1" t="s">
        <v>60</v>
      </c>
      <c r="F20" s="18" t="s">
        <v>61</v>
      </c>
      <c r="G20" s="20">
        <f>COUNTIF(D2:D31,"A")/COUNTA(D2:D31)</f>
        <v>0.66666666666666663</v>
      </c>
    </row>
    <row r="21" spans="1:7" x14ac:dyDescent="0.2">
      <c r="A21">
        <v>20</v>
      </c>
      <c r="B21" s="50" t="s">
        <v>0</v>
      </c>
      <c r="C21" s="50" t="s">
        <v>42</v>
      </c>
      <c r="D21" s="51" t="s">
        <v>59</v>
      </c>
      <c r="F21" s="18" t="s">
        <v>62</v>
      </c>
      <c r="G21" s="20">
        <f>COUNTIF(D2:D31,"B")/COUNTA(D2:D31)</f>
        <v>0.33333333333333331</v>
      </c>
    </row>
    <row r="22" spans="1:7" x14ac:dyDescent="0.2">
      <c r="A22">
        <v>21</v>
      </c>
      <c r="B22" s="49" t="s">
        <v>1</v>
      </c>
      <c r="C22" s="1" t="s">
        <v>43</v>
      </c>
      <c r="D22" s="1" t="s">
        <v>59</v>
      </c>
    </row>
    <row r="23" spans="1:7" x14ac:dyDescent="0.2">
      <c r="A23">
        <v>22</v>
      </c>
      <c r="B23" s="50" t="s">
        <v>0</v>
      </c>
      <c r="C23" s="50" t="s">
        <v>42</v>
      </c>
      <c r="D23" s="51" t="s">
        <v>59</v>
      </c>
      <c r="F23" s="18" t="s">
        <v>5</v>
      </c>
      <c r="G23" s="20">
        <f>COUNTIF(B2:B31,"Hombre")/COUNTA(B2:B31)</f>
        <v>0.36666666666666664</v>
      </c>
    </row>
    <row r="24" spans="1:7" x14ac:dyDescent="0.2">
      <c r="A24">
        <v>23</v>
      </c>
      <c r="B24" s="50" t="s">
        <v>0</v>
      </c>
      <c r="C24" s="50" t="s">
        <v>42</v>
      </c>
      <c r="D24" s="51" t="s">
        <v>59</v>
      </c>
      <c r="F24" s="18" t="s">
        <v>6</v>
      </c>
      <c r="G24" s="20">
        <f>COUNTIF(B2:B31,"Mujer")/COUNTA(B2:B31)</f>
        <v>0.6333333333333333</v>
      </c>
    </row>
    <row r="25" spans="1:7" x14ac:dyDescent="0.2">
      <c r="A25">
        <v>24</v>
      </c>
      <c r="B25" s="49" t="s">
        <v>1</v>
      </c>
      <c r="C25" s="1" t="s">
        <v>43</v>
      </c>
      <c r="D25" s="1" t="s">
        <v>59</v>
      </c>
      <c r="F25" s="18" t="s">
        <v>52</v>
      </c>
      <c r="G25" s="20">
        <f>COUNTIF(C2:C31, "Cerveza")/COUNTA(C2:C31)</f>
        <v>0.46666666666666667</v>
      </c>
    </row>
    <row r="26" spans="1:7" x14ac:dyDescent="0.2">
      <c r="A26">
        <v>25</v>
      </c>
      <c r="B26" s="49" t="s">
        <v>1</v>
      </c>
      <c r="C26" s="1" t="s">
        <v>42</v>
      </c>
      <c r="D26" s="1" t="s">
        <v>60</v>
      </c>
      <c r="F26" s="18" t="s">
        <v>53</v>
      </c>
      <c r="G26" s="20">
        <f>COUNTIF(C2:C31, "Leche")/COUNTA(C2:C31)</f>
        <v>0.53333333333333333</v>
      </c>
    </row>
    <row r="27" spans="1:7" x14ac:dyDescent="0.2">
      <c r="A27">
        <v>26</v>
      </c>
      <c r="B27" s="1" t="s">
        <v>0</v>
      </c>
      <c r="C27" s="1" t="s">
        <v>43</v>
      </c>
      <c r="D27" s="1" t="s">
        <v>60</v>
      </c>
    </row>
    <row r="28" spans="1:7" x14ac:dyDescent="0.2">
      <c r="A28">
        <v>27</v>
      </c>
      <c r="B28" s="49" t="s">
        <v>1</v>
      </c>
      <c r="C28" s="1" t="s">
        <v>43</v>
      </c>
      <c r="D28" s="1" t="s">
        <v>59</v>
      </c>
      <c r="F28" s="18" t="s">
        <v>55</v>
      </c>
      <c r="G28" s="20" cm="1">
        <f t="array" ref="G28">SUM((B2:B31 = "Hombre")*(C2:C31="Cerveza"))/COUNTA(A2:A31)</f>
        <v>0.3</v>
      </c>
    </row>
    <row r="29" spans="1:7" x14ac:dyDescent="0.2">
      <c r="A29">
        <v>28</v>
      </c>
      <c r="B29" s="49" t="s">
        <v>1</v>
      </c>
      <c r="C29" s="1" t="s">
        <v>42</v>
      </c>
      <c r="D29" s="1" t="s">
        <v>60</v>
      </c>
      <c r="F29" s="18" t="s">
        <v>54</v>
      </c>
      <c r="G29" s="20" cm="1">
        <f t="array" ref="G29">SUM((B2:B31 = "Hombre")*(C2:C31="Leche"))/COUNTA(A2:A31)</f>
        <v>6.6666666666666666E-2</v>
      </c>
    </row>
    <row r="30" spans="1:7" x14ac:dyDescent="0.2">
      <c r="A30">
        <v>29</v>
      </c>
      <c r="B30" s="50" t="s">
        <v>0</v>
      </c>
      <c r="C30" s="50" t="s">
        <v>42</v>
      </c>
      <c r="D30" s="51" t="s">
        <v>59</v>
      </c>
      <c r="F30" s="18" t="s">
        <v>56</v>
      </c>
      <c r="G30" s="20" cm="1">
        <f t="array" ref="G30">SUM((B2:B31 = "Mujer")*(C2:C31="Cerveza"))/COUNTA(A2:A31)</f>
        <v>0.16666666666666666</v>
      </c>
    </row>
    <row r="31" spans="1:7" x14ac:dyDescent="0.2">
      <c r="A31">
        <v>30</v>
      </c>
      <c r="B31" s="49" t="s">
        <v>1</v>
      </c>
      <c r="C31" s="1" t="s">
        <v>43</v>
      </c>
      <c r="D31" s="1" t="s">
        <v>60</v>
      </c>
      <c r="F31" s="18" t="s">
        <v>57</v>
      </c>
      <c r="G31" s="20" cm="1">
        <f t="array" ref="G31">SUM((B2:B31 = "Mujer")*(C2:C31="Leche"))/COUNTA(A2:A31)</f>
        <v>0.46666666666666667</v>
      </c>
    </row>
    <row r="33" spans="6:7" x14ac:dyDescent="0.2">
      <c r="F33" s="18" t="s">
        <v>65</v>
      </c>
      <c r="G33" s="20" cm="1">
        <f t="array" ref="G33">SUM((B2:B31 = "Hombre")*(C2:C31="Cerveza")*(D2:D31="A"))/COUNTA(A2:A31)</f>
        <v>0.26666666666666666</v>
      </c>
    </row>
    <row r="34" spans="6:7" x14ac:dyDescent="0.2">
      <c r="F34" s="18" t="s">
        <v>67</v>
      </c>
      <c r="G34" s="20" cm="1">
        <f t="array" ref="G34">SUM((B2:B31 = "Mujer")*(C2:C31="Cerveza")*(D2:D31="A"))/COUNTA(A2:A31)</f>
        <v>3.3333333333333333E-2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3A0A-9BD6-E644-95FD-137DE8ED0F28}">
  <dimension ref="C2:N59"/>
  <sheetViews>
    <sheetView zoomScale="170" workbookViewId="0">
      <selection activeCell="J19" sqref="J19"/>
    </sheetView>
  </sheetViews>
  <sheetFormatPr baseColWidth="10" defaultRowHeight="16" x14ac:dyDescent="0.2"/>
  <sheetData>
    <row r="2" spans="4:12" x14ac:dyDescent="0.2">
      <c r="E2" s="14"/>
      <c r="F2" s="14"/>
    </row>
    <row r="3" spans="4:12" x14ac:dyDescent="0.2">
      <c r="E3" s="53" t="s">
        <v>71</v>
      </c>
      <c r="F3" s="53"/>
      <c r="G3" s="53"/>
      <c r="H3" s="53" t="s">
        <v>72</v>
      </c>
      <c r="I3" s="53"/>
      <c r="J3" s="53"/>
    </row>
    <row r="4" spans="4:12" x14ac:dyDescent="0.2"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L4" t="s">
        <v>83</v>
      </c>
    </row>
    <row r="5" spans="4:12" x14ac:dyDescent="0.2">
      <c r="D5" t="s">
        <v>73</v>
      </c>
      <c r="E5">
        <v>0.2</v>
      </c>
      <c r="F5">
        <v>0.3</v>
      </c>
      <c r="G5">
        <v>0.1</v>
      </c>
      <c r="H5">
        <v>0.4</v>
      </c>
      <c r="I5">
        <v>0.5</v>
      </c>
      <c r="J5">
        <v>0.3</v>
      </c>
      <c r="L5">
        <v>1</v>
      </c>
    </row>
    <row r="6" spans="4:12" x14ac:dyDescent="0.2">
      <c r="D6" t="s">
        <v>74</v>
      </c>
      <c r="E6">
        <v>0.1</v>
      </c>
      <c r="F6">
        <v>0.1</v>
      </c>
      <c r="G6">
        <v>0.2</v>
      </c>
      <c r="H6">
        <v>0.2</v>
      </c>
      <c r="I6">
        <v>0.3</v>
      </c>
      <c r="J6">
        <v>0.4</v>
      </c>
      <c r="L6">
        <v>1</v>
      </c>
    </row>
    <row r="7" spans="4:12" x14ac:dyDescent="0.2">
      <c r="D7" t="s">
        <v>75</v>
      </c>
      <c r="E7">
        <v>0.3</v>
      </c>
      <c r="F7">
        <v>0.2</v>
      </c>
      <c r="G7">
        <v>0.5</v>
      </c>
      <c r="H7">
        <v>0.1</v>
      </c>
      <c r="I7">
        <v>0.3</v>
      </c>
      <c r="J7">
        <v>0.4</v>
      </c>
      <c r="L7">
        <v>2</v>
      </c>
    </row>
    <row r="8" spans="4:12" x14ac:dyDescent="0.2">
      <c r="D8" t="s">
        <v>76</v>
      </c>
      <c r="L8">
        <v>3</v>
      </c>
    </row>
    <row r="9" spans="4:12" x14ac:dyDescent="0.2">
      <c r="D9" t="s">
        <v>77</v>
      </c>
      <c r="L9">
        <v>1</v>
      </c>
    </row>
    <row r="10" spans="4:12" x14ac:dyDescent="0.2">
      <c r="D10" t="s">
        <v>78</v>
      </c>
      <c r="L10">
        <v>2</v>
      </c>
    </row>
    <row r="11" spans="4:12" x14ac:dyDescent="0.2">
      <c r="D11" t="s">
        <v>79</v>
      </c>
      <c r="L11">
        <v>4</v>
      </c>
    </row>
    <row r="12" spans="4:12" x14ac:dyDescent="0.2">
      <c r="D12" t="s">
        <v>80</v>
      </c>
      <c r="L12">
        <v>4</v>
      </c>
    </row>
    <row r="13" spans="4:12" x14ac:dyDescent="0.2">
      <c r="D13" t="s">
        <v>81</v>
      </c>
      <c r="L13">
        <v>3</v>
      </c>
    </row>
    <row r="14" spans="4:12" x14ac:dyDescent="0.2">
      <c r="D14" t="s">
        <v>82</v>
      </c>
      <c r="L14">
        <v>2</v>
      </c>
    </row>
    <row r="17" spans="3:14" x14ac:dyDescent="0.2">
      <c r="C17" t="s">
        <v>124</v>
      </c>
    </row>
    <row r="19" spans="3:14" x14ac:dyDescent="0.2">
      <c r="E19" t="s">
        <v>71</v>
      </c>
      <c r="F19" t="s">
        <v>72</v>
      </c>
      <c r="H19" t="s">
        <v>83</v>
      </c>
    </row>
    <row r="20" spans="3:14" x14ac:dyDescent="0.2">
      <c r="D20" t="s">
        <v>84</v>
      </c>
      <c r="E20" s="17">
        <v>0.27</v>
      </c>
      <c r="F20" s="17">
        <v>0.73</v>
      </c>
      <c r="H20">
        <v>1</v>
      </c>
      <c r="L20" t="s">
        <v>84</v>
      </c>
      <c r="M20" t="s">
        <v>68</v>
      </c>
      <c r="N20" t="s">
        <v>75</v>
      </c>
    </row>
    <row r="21" spans="3:14" x14ac:dyDescent="0.2">
      <c r="D21" t="s">
        <v>85</v>
      </c>
      <c r="H21">
        <v>2</v>
      </c>
    </row>
    <row r="22" spans="3:14" x14ac:dyDescent="0.2">
      <c r="D22" t="s">
        <v>86</v>
      </c>
      <c r="H22">
        <v>1</v>
      </c>
    </row>
    <row r="23" spans="3:14" x14ac:dyDescent="0.2">
      <c r="D23" t="s">
        <v>87</v>
      </c>
      <c r="H23">
        <v>1</v>
      </c>
    </row>
    <row r="24" spans="3:14" x14ac:dyDescent="0.2">
      <c r="D24" t="s">
        <v>88</v>
      </c>
      <c r="H24">
        <v>2</v>
      </c>
    </row>
    <row r="25" spans="3:14" x14ac:dyDescent="0.2">
      <c r="D25" t="s">
        <v>89</v>
      </c>
      <c r="H25">
        <v>3</v>
      </c>
    </row>
    <row r="26" spans="3:14" x14ac:dyDescent="0.2">
      <c r="D26" t="s">
        <v>90</v>
      </c>
      <c r="H26">
        <v>3</v>
      </c>
    </row>
    <row r="27" spans="3:14" x14ac:dyDescent="0.2">
      <c r="D27" t="s">
        <v>91</v>
      </c>
      <c r="H27">
        <v>5</v>
      </c>
    </row>
    <row r="28" spans="3:14" x14ac:dyDescent="0.2">
      <c r="D28" t="s">
        <v>92</v>
      </c>
      <c r="H28">
        <v>3</v>
      </c>
    </row>
    <row r="29" spans="3:14" x14ac:dyDescent="0.2">
      <c r="D29" t="s">
        <v>93</v>
      </c>
      <c r="H29">
        <v>2</v>
      </c>
    </row>
    <row r="30" spans="3:14" x14ac:dyDescent="0.2">
      <c r="D30" t="s">
        <v>94</v>
      </c>
      <c r="H30">
        <v>5</v>
      </c>
    </row>
    <row r="31" spans="3:14" x14ac:dyDescent="0.2">
      <c r="D31" t="s">
        <v>95</v>
      </c>
    </row>
    <row r="32" spans="3:14" x14ac:dyDescent="0.2">
      <c r="D32" t="s">
        <v>96</v>
      </c>
    </row>
    <row r="33" spans="4:4" x14ac:dyDescent="0.2">
      <c r="D33" t="s">
        <v>97</v>
      </c>
    </row>
    <row r="34" spans="4:4" x14ac:dyDescent="0.2">
      <c r="D34" t="s">
        <v>98</v>
      </c>
    </row>
    <row r="35" spans="4:4" x14ac:dyDescent="0.2">
      <c r="D35" t="s">
        <v>99</v>
      </c>
    </row>
    <row r="36" spans="4:4" x14ac:dyDescent="0.2">
      <c r="D36" t="s">
        <v>100</v>
      </c>
    </row>
    <row r="37" spans="4:4" x14ac:dyDescent="0.2">
      <c r="D37" t="s">
        <v>101</v>
      </c>
    </row>
    <row r="38" spans="4:4" x14ac:dyDescent="0.2">
      <c r="D38" t="s">
        <v>102</v>
      </c>
    </row>
    <row r="39" spans="4:4" x14ac:dyDescent="0.2">
      <c r="D39" t="s">
        <v>103</v>
      </c>
    </row>
    <row r="40" spans="4:4" x14ac:dyDescent="0.2">
      <c r="D40" t="s">
        <v>104</v>
      </c>
    </row>
    <row r="41" spans="4:4" x14ac:dyDescent="0.2">
      <c r="D41" t="s">
        <v>105</v>
      </c>
    </row>
    <row r="42" spans="4:4" x14ac:dyDescent="0.2">
      <c r="D42" t="s">
        <v>106</v>
      </c>
    </row>
    <row r="43" spans="4:4" x14ac:dyDescent="0.2">
      <c r="D43" t="s">
        <v>107</v>
      </c>
    </row>
    <row r="44" spans="4:4" x14ac:dyDescent="0.2">
      <c r="D44" t="s">
        <v>108</v>
      </c>
    </row>
    <row r="45" spans="4:4" x14ac:dyDescent="0.2">
      <c r="D45" t="s">
        <v>109</v>
      </c>
    </row>
    <row r="46" spans="4:4" x14ac:dyDescent="0.2">
      <c r="D46" t="s">
        <v>110</v>
      </c>
    </row>
    <row r="47" spans="4:4" x14ac:dyDescent="0.2">
      <c r="D47" t="s">
        <v>111</v>
      </c>
    </row>
    <row r="48" spans="4:4" x14ac:dyDescent="0.2">
      <c r="D48" t="s">
        <v>112</v>
      </c>
    </row>
    <row r="49" spans="4:4" x14ac:dyDescent="0.2">
      <c r="D49" t="s">
        <v>113</v>
      </c>
    </row>
    <row r="50" spans="4:4" x14ac:dyDescent="0.2">
      <c r="D50" t="s">
        <v>114</v>
      </c>
    </row>
    <row r="51" spans="4:4" x14ac:dyDescent="0.2">
      <c r="D51" t="s">
        <v>115</v>
      </c>
    </row>
    <row r="52" spans="4:4" x14ac:dyDescent="0.2">
      <c r="D52" t="s">
        <v>116</v>
      </c>
    </row>
    <row r="53" spans="4:4" x14ac:dyDescent="0.2">
      <c r="D53" t="s">
        <v>117</v>
      </c>
    </row>
    <row r="54" spans="4:4" x14ac:dyDescent="0.2">
      <c r="D54" t="s">
        <v>118</v>
      </c>
    </row>
    <row r="55" spans="4:4" x14ac:dyDescent="0.2">
      <c r="D55" t="s">
        <v>119</v>
      </c>
    </row>
    <row r="56" spans="4:4" x14ac:dyDescent="0.2">
      <c r="D56" t="s">
        <v>120</v>
      </c>
    </row>
    <row r="57" spans="4:4" x14ac:dyDescent="0.2">
      <c r="D57" t="s">
        <v>121</v>
      </c>
    </row>
    <row r="58" spans="4:4" x14ac:dyDescent="0.2">
      <c r="D58" t="s">
        <v>122</v>
      </c>
    </row>
    <row r="59" spans="4:4" x14ac:dyDescent="0.2">
      <c r="D59" t="s">
        <v>123</v>
      </c>
    </row>
  </sheetData>
  <mergeCells count="2">
    <mergeCell ref="E3:G3"/>
    <mergeCell ref="H3:J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6920-D761-FC4B-A008-0BEADA6108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2024-10-29T22:28:57Z</dcterms:created>
  <dcterms:modified xsi:type="dcterms:W3CDTF">2024-10-30T00:23:20Z</dcterms:modified>
</cp:coreProperties>
</file>