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elatrix-excel-agosto-2025\sesion02\"/>
    </mc:Choice>
  </mc:AlternateContent>
  <xr:revisionPtr revIDLastSave="0" documentId="8_{564FD416-9940-4809-84B0-A95D087423AD}" xr6:coauthVersionLast="47" xr6:coauthVersionMax="47" xr10:uidLastSave="{00000000-0000-0000-0000-000000000000}"/>
  <bookViews>
    <workbookView xWindow="0" yWindow="4110" windowWidth="18710" windowHeight="11180" activeTab="3" xr2:uid="{89824D7E-7DCC-4D53-9516-E22D60A46FB7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4" l="1"/>
  <c r="G16" i="4"/>
  <c r="H16" i="4" s="1"/>
  <c r="F5" i="4" a="1"/>
  <c r="F5" i="4" s="1"/>
  <c r="D5" i="4" a="1"/>
  <c r="D5" i="4" s="1"/>
  <c r="B5" i="4" a="1"/>
  <c r="B5" i="4" s="1"/>
  <c r="B3" i="4" a="1"/>
  <c r="B3" i="4" s="1"/>
  <c r="D16" i="2"/>
  <c r="I36" i="3"/>
  <c r="H36" i="3"/>
  <c r="H28" i="3"/>
  <c r="H29" i="3"/>
  <c r="H30" i="3"/>
  <c r="H31" i="3"/>
  <c r="H32" i="3"/>
  <c r="H33" i="3"/>
  <c r="H34" i="3"/>
  <c r="H27" i="3"/>
  <c r="G36" i="3"/>
  <c r="G28" i="3"/>
  <c r="G29" i="3"/>
  <c r="G30" i="3"/>
  <c r="G31" i="3"/>
  <c r="G32" i="3"/>
  <c r="G33" i="3"/>
  <c r="G34" i="3"/>
  <c r="G27" i="3"/>
  <c r="F27" i="3" a="1"/>
  <c r="F27" i="3" s="1"/>
  <c r="E27" i="3" a="1"/>
  <c r="E27" i="3" s="1"/>
  <c r="D27" i="3" a="1"/>
  <c r="D27" i="3" s="1"/>
  <c r="G16" i="3" a="1"/>
  <c r="G16" i="3" s="1"/>
  <c r="F16" i="3" a="1"/>
  <c r="F16" i="3" s="1"/>
  <c r="E16" i="3" a="1"/>
  <c r="E16" i="3" s="1"/>
  <c r="D16" i="3" a="1"/>
  <c r="D16" i="3" s="1"/>
  <c r="M20" i="3"/>
  <c r="H3" i="1"/>
  <c r="H4" i="1"/>
  <c r="H5" i="1"/>
  <c r="C4" i="3" s="1" a="1"/>
  <c r="C4" i="3" s="1"/>
  <c r="H6" i="1"/>
  <c r="H7" i="1"/>
  <c r="H8" i="1"/>
  <c r="H9" i="1"/>
  <c r="H10" i="1"/>
  <c r="M15" i="3"/>
  <c r="M16" i="3"/>
  <c r="M17" i="3"/>
  <c r="M18" i="3"/>
  <c r="M19" i="3"/>
  <c r="M14" i="3"/>
  <c r="L13" i="3" a="1"/>
  <c r="L13" i="3" s="1"/>
  <c r="C3" i="3" a="1"/>
  <c r="C3" i="3" s="1"/>
  <c r="E16" i="2"/>
  <c r="F16" i="2"/>
  <c r="G16" i="2"/>
  <c r="H16" i="2"/>
  <c r="I16" i="2"/>
  <c r="C3" i="2" a="1"/>
  <c r="C3" i="2" s="1"/>
  <c r="C5" i="2" a="1"/>
  <c r="C5" i="2" s="1"/>
  <c r="B11" i="1"/>
  <c r="C11" i="1"/>
  <c r="D11" i="1"/>
  <c r="E11" i="1"/>
  <c r="F11" i="1"/>
  <c r="G11" i="1"/>
  <c r="H11" i="1"/>
  <c r="C14" i="2" s="1" a="1"/>
  <c r="C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<sst xmlns="http://schemas.openxmlformats.org/spreadsheetml/2006/main" count="34" uniqueCount="29">
  <si>
    <t>Clientes</t>
  </si>
  <si>
    <t>Alicia</t>
  </si>
  <si>
    <t>Beto</t>
  </si>
  <si>
    <t>Carla</t>
  </si>
  <si>
    <t>Daniel</t>
  </si>
  <si>
    <t>Estefany</t>
  </si>
  <si>
    <t>Fabián</t>
  </si>
  <si>
    <t>Gela</t>
  </si>
  <si>
    <t>Hugo</t>
  </si>
  <si>
    <t>Enero</t>
  </si>
  <si>
    <t>Febrero</t>
  </si>
  <si>
    <t>Marzo</t>
  </si>
  <si>
    <t>Abril</t>
  </si>
  <si>
    <t>Mayo</t>
  </si>
  <si>
    <t>Junio</t>
  </si>
  <si>
    <t>Total</t>
  </si>
  <si>
    <t>Bimetre 1</t>
  </si>
  <si>
    <t>Bimestre 2</t>
  </si>
  <si>
    <t>Bimestre 3</t>
  </si>
  <si>
    <t>Enero - Febreo</t>
  </si>
  <si>
    <t>Marzo - Abril</t>
  </si>
  <si>
    <t>Mayo - Junio</t>
  </si>
  <si>
    <t>Cliente</t>
  </si>
  <si>
    <t>Trimestre 1</t>
  </si>
  <si>
    <t>Trimestre 2</t>
  </si>
  <si>
    <t>Enero - Febrero - Marzo</t>
  </si>
  <si>
    <t>Abril - Mayo y Junio</t>
  </si>
  <si>
    <t>Diferencia</t>
  </si>
  <si>
    <t>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</si>
</sst>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64" formatCode="_-[$$-80A]* #,##0.00_-;\-[$$-80A]* #,##0.00_-;_-[$$-80A]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9" fontId="0" fillId="0" borderId="0" xfId="2" applyFont="1"/>
    <xf numFmtId="0" fontId="0" fillId="0" borderId="0" xfId="0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62872-4C3B-4900-9537-1C989641E2FE}" name="TablaAhorros" displayName="TablaAhorros" ref="A2:H11" totalsRowCount="1">
  <autoFilter ref="A2:H10" xr:uid="{15062872-4C3B-4900-9537-1C989641E2FE}"/>
  <tableColumns count="8">
    <tableColumn id="1" xr3:uid="{00CBC9A6-0FE6-42F5-9E3C-58A36A2ED309}" name="Clientes" totalsRowLabel="Total"/>
    <tableColumn id="2" xr3:uid="{943F2F74-A12B-4002-B9D8-3A134E87E887}" name="Enero" totalsRowFunction="average" dataDxfId="18" totalsRowDxfId="17" dataCellStyle="Moneda"/>
    <tableColumn id="3" xr3:uid="{0D0D27CB-4E5B-40CF-85C4-02C31184AFA8}" name="Febrero" totalsRowFunction="average" dataDxfId="16" totalsRowDxfId="15" dataCellStyle="Moneda"/>
    <tableColumn id="4" xr3:uid="{71D90610-0929-402B-8B99-757A6A1EED4F}" name="Marzo" totalsRowFunction="average" dataDxfId="14" totalsRowDxfId="13" dataCellStyle="Moneda"/>
    <tableColumn id="5" xr3:uid="{150429A7-2F43-4E0B-AF1C-B5248A19A6B6}" name="Abril" totalsRowFunction="average" dataDxfId="12" totalsRowDxfId="11" dataCellStyle="Moneda"/>
    <tableColumn id="6" xr3:uid="{4A2B95CB-6BB9-4AE8-8BED-7BD899DF3C0F}" name="Mayo" totalsRowFunction="average" dataDxfId="10" totalsRowDxfId="9" dataCellStyle="Moneda"/>
    <tableColumn id="7" xr3:uid="{687D792D-F84F-401D-AF0A-92949DC7A589}" name="Junio" totalsRowFunction="average" dataDxfId="8" totalsRowDxfId="7" dataCellStyle="Moneda"/>
    <tableColumn id="8" xr3:uid="{9A2C12EC-855E-41D9-BCB8-10FE3DAE0055}" name="Total" totalsRowFunction="average" dataDxfId="6" totalsRowDxfId="5" dataCellStyle="Moneda">
      <calculatedColumnFormula>AVERAGE(TablaAhorros[[#This Row],[Enero]:[Junio]])</calculatedColumnFormula>
    </tableColumn>
  </tableColumns>
  <tableStyleInfo name="TableStyleMedium1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1BAA-DE7C-4409-9624-82F64964A94B}">
  <dimension ref="A1:K11"/>
  <sheetViews>
    <sheetView zoomScale="130" zoomScaleNormal="130" workbookViewId="0">
      <selection activeCell="B3" sqref="B3:B11"/>
    </sheetView>
  </sheetViews>
  <sheetFormatPr baseColWidth="10" defaultRowHeight="14.5" x14ac:dyDescent="0.35"/>
  <cols>
    <col min="2" max="8" width="13.08984375" bestFit="1" customWidth="1"/>
  </cols>
  <sheetData>
    <row r="1" spans="1:11" x14ac:dyDescent="0.35">
      <c r="B1" s="6">
        <v>2025</v>
      </c>
      <c r="C1" s="6"/>
      <c r="D1" s="6"/>
      <c r="E1" s="6"/>
      <c r="F1" s="6"/>
      <c r="G1" s="6"/>
    </row>
    <row r="2" spans="1:11" x14ac:dyDescent="0.3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1" x14ac:dyDescent="0.35">
      <c r="A3" t="s">
        <v>1</v>
      </c>
      <c r="B3" s="1">
        <v>4000</v>
      </c>
      <c r="C3" s="1">
        <v>6000</v>
      </c>
      <c r="D3" s="1">
        <v>2000</v>
      </c>
      <c r="E3" s="1">
        <v>3000</v>
      </c>
      <c r="F3" s="1">
        <v>4000</v>
      </c>
      <c r="G3" s="1">
        <v>6000</v>
      </c>
      <c r="H3" s="1">
        <f>AVERAGE(TablaAhorros[[#This Row],[Enero]:[Junio]])</f>
        <v>4166.666666666667</v>
      </c>
    </row>
    <row r="4" spans="1:11" x14ac:dyDescent="0.35">
      <c r="A4" t="s">
        <v>2</v>
      </c>
      <c r="B4" s="1">
        <v>5000</v>
      </c>
      <c r="C4" s="1">
        <v>4000</v>
      </c>
      <c r="D4" s="1">
        <v>3000</v>
      </c>
      <c r="E4" s="1">
        <v>6000</v>
      </c>
      <c r="F4" s="1">
        <v>3000</v>
      </c>
      <c r="G4" s="1">
        <v>6000</v>
      </c>
      <c r="H4" s="1">
        <f>AVERAGE(TablaAhorros[[#This Row],[Enero]:[Junio]])</f>
        <v>4500</v>
      </c>
    </row>
    <row r="5" spans="1:11" x14ac:dyDescent="0.35">
      <c r="A5" t="s">
        <v>3</v>
      </c>
      <c r="B5" s="1">
        <v>3000</v>
      </c>
      <c r="C5" s="1">
        <v>3000</v>
      </c>
      <c r="D5" s="1">
        <v>3000</v>
      </c>
      <c r="E5" s="1">
        <v>3000</v>
      </c>
      <c r="F5" s="1">
        <v>2000</v>
      </c>
      <c r="G5" s="1">
        <v>4000</v>
      </c>
      <c r="H5" s="1">
        <f>AVERAGE(TablaAhorros[[#This Row],[Enero]:[Junio]])</f>
        <v>3000</v>
      </c>
    </row>
    <row r="6" spans="1:11" x14ac:dyDescent="0.35">
      <c r="A6" t="s">
        <v>4</v>
      </c>
      <c r="B6" s="1">
        <v>3000</v>
      </c>
      <c r="C6" s="1">
        <v>2000</v>
      </c>
      <c r="D6" s="1">
        <v>5000</v>
      </c>
      <c r="E6" s="1">
        <v>4000</v>
      </c>
      <c r="F6" s="1">
        <v>3000</v>
      </c>
      <c r="G6" s="1">
        <v>1000</v>
      </c>
      <c r="H6" s="1">
        <f>AVERAGE(TablaAhorros[[#This Row],[Enero]:[Junio]])</f>
        <v>3000</v>
      </c>
    </row>
    <row r="7" spans="1:11" x14ac:dyDescent="0.35">
      <c r="A7" t="s">
        <v>5</v>
      </c>
      <c r="B7" s="1">
        <v>4000</v>
      </c>
      <c r="C7" s="1">
        <v>3000</v>
      </c>
      <c r="D7" s="1">
        <v>4000</v>
      </c>
      <c r="E7" s="1">
        <v>6000</v>
      </c>
      <c r="F7" s="1">
        <v>6000</v>
      </c>
      <c r="G7" s="1">
        <v>5000</v>
      </c>
      <c r="H7" s="1">
        <f>AVERAGE(TablaAhorros[[#This Row],[Enero]:[Junio]])</f>
        <v>4666.666666666667</v>
      </c>
    </row>
    <row r="8" spans="1:11" x14ac:dyDescent="0.35">
      <c r="A8" t="s">
        <v>6</v>
      </c>
      <c r="B8" s="1">
        <v>3000</v>
      </c>
      <c r="C8" s="1">
        <v>5000</v>
      </c>
      <c r="D8" s="1">
        <v>6000</v>
      </c>
      <c r="E8" s="1">
        <v>2000</v>
      </c>
      <c r="F8" s="1">
        <v>4000</v>
      </c>
      <c r="G8" s="1">
        <v>6000</v>
      </c>
      <c r="H8" s="1">
        <f>AVERAGE(TablaAhorros[[#This Row],[Enero]:[Junio]])</f>
        <v>4333.333333333333</v>
      </c>
    </row>
    <row r="9" spans="1:11" x14ac:dyDescent="0.35">
      <c r="A9" t="s">
        <v>7</v>
      </c>
      <c r="B9" s="1">
        <v>4000</v>
      </c>
      <c r="C9" s="1">
        <v>3000</v>
      </c>
      <c r="D9" s="1">
        <v>6000</v>
      </c>
      <c r="E9" s="1">
        <v>3000</v>
      </c>
      <c r="F9" s="1">
        <v>6000</v>
      </c>
      <c r="G9" s="1">
        <v>4000</v>
      </c>
      <c r="H9" s="1">
        <f>AVERAGE(TablaAhorros[[#This Row],[Enero]:[Junio]])</f>
        <v>4333.333333333333</v>
      </c>
    </row>
    <row r="10" spans="1:11" x14ac:dyDescent="0.35">
      <c r="A10" t="s">
        <v>8</v>
      </c>
      <c r="B10" s="1">
        <v>5000</v>
      </c>
      <c r="C10" s="1">
        <v>6000</v>
      </c>
      <c r="D10" s="1">
        <v>2000</v>
      </c>
      <c r="E10" s="1">
        <v>5000</v>
      </c>
      <c r="F10" s="1">
        <v>5000</v>
      </c>
      <c r="G10" s="1">
        <v>2000</v>
      </c>
      <c r="H10" s="1">
        <f>AVERAGE(TablaAhorros[[#This Row],[Enero]:[Junio]])</f>
        <v>4166.666666666667</v>
      </c>
    </row>
    <row r="11" spans="1:11" x14ac:dyDescent="0.35">
      <c r="A11" t="s">
        <v>15</v>
      </c>
      <c r="B11" s="3">
        <f>SUBTOTAL(101,TablaAhorros[Enero])</f>
        <v>3875</v>
      </c>
      <c r="C11" s="3">
        <f>SUBTOTAL(101,TablaAhorros[Febrero])</f>
        <v>4000</v>
      </c>
      <c r="D11" s="3">
        <f>SUBTOTAL(101,TablaAhorros[Marzo])</f>
        <v>3875</v>
      </c>
      <c r="E11" s="3">
        <f>SUBTOTAL(101,TablaAhorros[Abril])</f>
        <v>4000</v>
      </c>
      <c r="F11" s="3">
        <f>SUBTOTAL(101,TablaAhorros[Mayo])</f>
        <v>4125</v>
      </c>
      <c r="G11" s="3">
        <f>SUBTOTAL(101,TablaAhorros[Junio])</f>
        <v>4250</v>
      </c>
      <c r="H11" s="3">
        <f>SUBTOTAL(101,TablaAhorros[Total])</f>
        <v>4020.8333333333335</v>
      </c>
      <c r="K11" s="2"/>
    </row>
  </sheetData>
  <mergeCells count="1">
    <mergeCell ref="B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840A-7CEF-4C47-9C82-DAC66D72DDF7}">
  <dimension ref="C3:J16"/>
  <sheetViews>
    <sheetView topLeftCell="B1" zoomScale="160" zoomScaleNormal="160" workbookViewId="0">
      <selection activeCell="C23" sqref="C23"/>
    </sheetView>
  </sheetViews>
  <sheetFormatPr baseColWidth="10" defaultRowHeight="14.5" x14ac:dyDescent="0.35"/>
  <sheetData>
    <row r="3" spans="3:10" x14ac:dyDescent="0.35">
      <c r="C3" t="str" cm="1">
        <f t="array" ref="C3:J3">TablaAhorros[#Headers]</f>
        <v>Clientes</v>
      </c>
      <c r="D3" t="str">
        <v>Enero</v>
      </c>
      <c r="E3" t="str">
        <v>Febrero</v>
      </c>
      <c r="F3" t="str">
        <v>Marzo</v>
      </c>
      <c r="G3" t="str">
        <v>Abril</v>
      </c>
      <c r="H3" t="str">
        <v>Mayo</v>
      </c>
      <c r="I3" t="str">
        <v>Junio</v>
      </c>
      <c r="J3" t="str">
        <v>Total</v>
      </c>
    </row>
    <row r="5" spans="3:10" x14ac:dyDescent="0.35">
      <c r="C5" t="str" cm="1">
        <f t="array" ref="C5:J12">TablaAhorros[]</f>
        <v>Alicia</v>
      </c>
      <c r="D5">
        <v>4000</v>
      </c>
      <c r="E5">
        <v>6000</v>
      </c>
      <c r="F5">
        <v>2000</v>
      </c>
      <c r="G5">
        <v>3000</v>
      </c>
      <c r="H5">
        <v>4000</v>
      </c>
      <c r="I5">
        <v>6000</v>
      </c>
      <c r="J5">
        <v>4166.666666666667</v>
      </c>
    </row>
    <row r="6" spans="3:10" x14ac:dyDescent="0.35">
      <c r="C6" t="str">
        <v>Beto</v>
      </c>
      <c r="D6">
        <v>5000</v>
      </c>
      <c r="E6">
        <v>4000</v>
      </c>
      <c r="F6">
        <v>3000</v>
      </c>
      <c r="G6">
        <v>6000</v>
      </c>
      <c r="H6">
        <v>3000</v>
      </c>
      <c r="I6">
        <v>6000</v>
      </c>
      <c r="J6">
        <v>4500</v>
      </c>
    </row>
    <row r="7" spans="3:10" x14ac:dyDescent="0.35">
      <c r="C7" t="str">
        <v>Carla</v>
      </c>
      <c r="D7">
        <v>3000</v>
      </c>
      <c r="E7">
        <v>3000</v>
      </c>
      <c r="F7">
        <v>3000</v>
      </c>
      <c r="G7">
        <v>3000</v>
      </c>
      <c r="H7">
        <v>2000</v>
      </c>
      <c r="I7">
        <v>4000</v>
      </c>
      <c r="J7">
        <v>3000</v>
      </c>
    </row>
    <row r="8" spans="3:10" x14ac:dyDescent="0.35">
      <c r="C8" t="str">
        <v>Daniel</v>
      </c>
      <c r="D8">
        <v>3000</v>
      </c>
      <c r="E8">
        <v>2000</v>
      </c>
      <c r="F8">
        <v>5000</v>
      </c>
      <c r="G8">
        <v>4000</v>
      </c>
      <c r="H8">
        <v>3000</v>
      </c>
      <c r="I8">
        <v>1000</v>
      </c>
      <c r="J8">
        <v>3000</v>
      </c>
    </row>
    <row r="9" spans="3:10" x14ac:dyDescent="0.35">
      <c r="C9" t="str">
        <v>Estefany</v>
      </c>
      <c r="D9">
        <v>4000</v>
      </c>
      <c r="E9">
        <v>3000</v>
      </c>
      <c r="F9">
        <v>4000</v>
      </c>
      <c r="G9">
        <v>6000</v>
      </c>
      <c r="H9">
        <v>6000</v>
      </c>
      <c r="I9">
        <v>5000</v>
      </c>
      <c r="J9">
        <v>4666.666666666667</v>
      </c>
    </row>
    <row r="10" spans="3:10" x14ac:dyDescent="0.35">
      <c r="C10" t="str">
        <v>Fabián</v>
      </c>
      <c r="D10">
        <v>3000</v>
      </c>
      <c r="E10">
        <v>5000</v>
      </c>
      <c r="F10">
        <v>6000</v>
      </c>
      <c r="G10">
        <v>2000</v>
      </c>
      <c r="H10">
        <v>4000</v>
      </c>
      <c r="I10">
        <v>6000</v>
      </c>
      <c r="J10">
        <v>4333.333333333333</v>
      </c>
    </row>
    <row r="11" spans="3:10" x14ac:dyDescent="0.35">
      <c r="C11" t="str">
        <v>Gela</v>
      </c>
      <c r="D11">
        <v>4000</v>
      </c>
      <c r="E11">
        <v>3000</v>
      </c>
      <c r="F11">
        <v>6000</v>
      </c>
      <c r="G11">
        <v>3000</v>
      </c>
      <c r="H11">
        <v>6000</v>
      </c>
      <c r="I11">
        <v>4000</v>
      </c>
      <c r="J11">
        <v>4333.333333333333</v>
      </c>
    </row>
    <row r="12" spans="3:10" x14ac:dyDescent="0.35">
      <c r="C12" t="str">
        <v>Hugo</v>
      </c>
      <c r="D12">
        <v>5000</v>
      </c>
      <c r="E12">
        <v>6000</v>
      </c>
      <c r="F12">
        <v>2000</v>
      </c>
      <c r="G12">
        <v>5000</v>
      </c>
      <c r="H12">
        <v>5000</v>
      </c>
      <c r="I12">
        <v>2000</v>
      </c>
      <c r="J12">
        <v>4166.666666666667</v>
      </c>
    </row>
    <row r="14" spans="3:10" x14ac:dyDescent="0.35">
      <c r="C14" t="str" cm="1">
        <f t="array" ref="C14:J14">TablaAhorros[#Totals]</f>
        <v>Total</v>
      </c>
      <c r="D14">
        <v>3875</v>
      </c>
      <c r="E14">
        <v>4000</v>
      </c>
      <c r="F14">
        <v>3875</v>
      </c>
      <c r="G14">
        <v>4000</v>
      </c>
      <c r="H14">
        <v>4125</v>
      </c>
      <c r="I14">
        <v>4250</v>
      </c>
      <c r="J14">
        <v>4020.8333333333335</v>
      </c>
    </row>
    <row r="16" spans="3:10" x14ac:dyDescent="0.35">
      <c r="C16">
        <v>9</v>
      </c>
      <c r="D16" s="2">
        <f>SUBTOTAL($C$16,INDEX(TablaAhorros[],0,MATCH(D3,TablaAhorros[#Headers],0)))</f>
        <v>31000</v>
      </c>
      <c r="E16">
        <f>SUBTOTAL($C$16,INDEX(TablaAhorros[],0,MATCH(E3,TablaAhorros[#Headers],0)))</f>
        <v>32000</v>
      </c>
      <c r="F16">
        <f>SUBTOTAL($C$16,INDEX(TablaAhorros[],0,MATCH(F3,TablaAhorros[#Headers],0)))</f>
        <v>31000</v>
      </c>
      <c r="G16">
        <f>SUBTOTAL($C$16,INDEX(TablaAhorros[],0,MATCH(G3,TablaAhorros[#Headers],0)))</f>
        <v>32000</v>
      </c>
      <c r="H16">
        <f>SUBTOTAL($C$16,INDEX(TablaAhorros[],0,MATCH(H3,TablaAhorros[#Headers],0)))</f>
        <v>33000</v>
      </c>
      <c r="I16">
        <f>SUBTOTAL($C$16,INDEX(TablaAhorros[],0,MATCH(I3,TablaAhorros[#Headers],0)))</f>
        <v>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04C8-2BE9-4C4F-9736-AD8408E86929}">
  <dimension ref="C3:M36"/>
  <sheetViews>
    <sheetView topLeftCell="B13" zoomScale="115" zoomScaleNormal="115" workbookViewId="0">
      <selection activeCell="I22" sqref="I22"/>
    </sheetView>
  </sheetViews>
  <sheetFormatPr baseColWidth="10" defaultRowHeight="14.5" x14ac:dyDescent="0.35"/>
  <cols>
    <col min="4" max="4" width="14.1796875" customWidth="1"/>
    <col min="5" max="5" width="21.26953125" customWidth="1"/>
    <col min="6" max="6" width="16.54296875" customWidth="1"/>
    <col min="7" max="10" width="14.1796875" customWidth="1"/>
    <col min="13" max="13" width="17.36328125" customWidth="1"/>
  </cols>
  <sheetData>
    <row r="3" spans="3:13" x14ac:dyDescent="0.35">
      <c r="C3" t="str" cm="1">
        <f t="array" ref="C3:J3">TablaAhorros[#Headers]</f>
        <v>Clientes</v>
      </c>
      <c r="D3" t="str">
        <v>Enero</v>
      </c>
      <c r="E3" t="str">
        <v>Febrero</v>
      </c>
      <c r="F3" t="str">
        <v>Marzo</v>
      </c>
      <c r="G3" t="str">
        <v>Abril</v>
      </c>
      <c r="H3" t="str">
        <v>Mayo</v>
      </c>
      <c r="I3" t="str">
        <v>Junio</v>
      </c>
      <c r="J3" t="str">
        <v>Total</v>
      </c>
    </row>
    <row r="4" spans="3:13" x14ac:dyDescent="0.35">
      <c r="C4" t="str" cm="1">
        <f t="array" ref="C4:J11">TablaAhorros[]</f>
        <v>Alicia</v>
      </c>
      <c r="D4" s="4">
        <v>4000</v>
      </c>
      <c r="E4" s="4">
        <v>6000</v>
      </c>
      <c r="F4" s="4">
        <v>2000</v>
      </c>
      <c r="G4" s="4">
        <v>3000</v>
      </c>
      <c r="H4" s="4">
        <v>4000</v>
      </c>
      <c r="I4" s="4">
        <v>6000</v>
      </c>
      <c r="J4" s="4">
        <v>4166.666666666667</v>
      </c>
    </row>
    <row r="5" spans="3:13" x14ac:dyDescent="0.35">
      <c r="C5" t="str">
        <v>Beto</v>
      </c>
      <c r="D5" s="4">
        <v>5000</v>
      </c>
      <c r="E5" s="4">
        <v>4000</v>
      </c>
      <c r="F5" s="4">
        <v>3000</v>
      </c>
      <c r="G5" s="4">
        <v>6000</v>
      </c>
      <c r="H5" s="4">
        <v>3000</v>
      </c>
      <c r="I5" s="4">
        <v>6000</v>
      </c>
      <c r="J5" s="4">
        <v>4500</v>
      </c>
    </row>
    <row r="6" spans="3:13" x14ac:dyDescent="0.35">
      <c r="C6" t="str">
        <v>Carla</v>
      </c>
      <c r="D6" s="4">
        <v>3000</v>
      </c>
      <c r="E6" s="4">
        <v>3000</v>
      </c>
      <c r="F6" s="4">
        <v>3000</v>
      </c>
      <c r="G6" s="4">
        <v>3000</v>
      </c>
      <c r="H6" s="4">
        <v>2000</v>
      </c>
      <c r="I6" s="4">
        <v>4000</v>
      </c>
      <c r="J6" s="4">
        <v>3000</v>
      </c>
    </row>
    <row r="7" spans="3:13" x14ac:dyDescent="0.35">
      <c r="C7" t="str">
        <v>Daniel</v>
      </c>
      <c r="D7" s="4">
        <v>3000</v>
      </c>
      <c r="E7" s="4">
        <v>2000</v>
      </c>
      <c r="F7" s="4">
        <v>5000</v>
      </c>
      <c r="G7" s="4">
        <v>4000</v>
      </c>
      <c r="H7" s="4">
        <v>3000</v>
      </c>
      <c r="I7" s="4">
        <v>1000</v>
      </c>
      <c r="J7" s="4">
        <v>3000</v>
      </c>
    </row>
    <row r="8" spans="3:13" x14ac:dyDescent="0.35">
      <c r="C8" t="str">
        <v>Estefany</v>
      </c>
      <c r="D8" s="4">
        <v>4000</v>
      </c>
      <c r="E8" s="4">
        <v>3000</v>
      </c>
      <c r="F8" s="4">
        <v>4000</v>
      </c>
      <c r="G8" s="4">
        <v>6000</v>
      </c>
      <c r="H8" s="4">
        <v>6000</v>
      </c>
      <c r="I8" s="4">
        <v>5000</v>
      </c>
      <c r="J8" s="4">
        <v>4666.666666666667</v>
      </c>
    </row>
    <row r="9" spans="3:13" x14ac:dyDescent="0.35">
      <c r="C9" t="str">
        <v>Fabián</v>
      </c>
      <c r="D9" s="4">
        <v>3000</v>
      </c>
      <c r="E9" s="4">
        <v>5000</v>
      </c>
      <c r="F9" s="4">
        <v>6000</v>
      </c>
      <c r="G9" s="4">
        <v>2000</v>
      </c>
      <c r="H9" s="4">
        <v>4000</v>
      </c>
      <c r="I9" s="4">
        <v>6000</v>
      </c>
      <c r="J9" s="4">
        <v>4333.333333333333</v>
      </c>
    </row>
    <row r="10" spans="3:13" x14ac:dyDescent="0.35">
      <c r="C10" t="str">
        <v>Gela</v>
      </c>
      <c r="D10" s="4">
        <v>4000</v>
      </c>
      <c r="E10" s="4">
        <v>3000</v>
      </c>
      <c r="F10" s="4">
        <v>6000</v>
      </c>
      <c r="G10" s="4">
        <v>3000</v>
      </c>
      <c r="H10" s="4">
        <v>6000</v>
      </c>
      <c r="I10" s="4">
        <v>4000</v>
      </c>
      <c r="J10" s="4">
        <v>4333.333333333333</v>
      </c>
    </row>
    <row r="11" spans="3:13" x14ac:dyDescent="0.35">
      <c r="C11" t="str">
        <v>Hugo</v>
      </c>
      <c r="D11" s="4">
        <v>5000</v>
      </c>
      <c r="E11" s="4">
        <v>6000</v>
      </c>
      <c r="F11" s="4">
        <v>2000</v>
      </c>
      <c r="G11" s="4">
        <v>5000</v>
      </c>
      <c r="H11" s="4">
        <v>5000</v>
      </c>
      <c r="I11" s="4">
        <v>2000</v>
      </c>
      <c r="J11" s="4">
        <v>4166.666666666667</v>
      </c>
    </row>
    <row r="12" spans="3:13" x14ac:dyDescent="0.35">
      <c r="M12">
        <v>2025</v>
      </c>
    </row>
    <row r="13" spans="3:13" x14ac:dyDescent="0.35">
      <c r="L13" t="str" cm="1">
        <f t="array" ref="L13:L20">TRANSPOSE(TablaAhorros[#Headers])</f>
        <v>Clientes</v>
      </c>
    </row>
    <row r="14" spans="3:13" x14ac:dyDescent="0.35">
      <c r="E14" t="s">
        <v>16</v>
      </c>
      <c r="F14" t="s">
        <v>17</v>
      </c>
      <c r="G14" t="s">
        <v>18</v>
      </c>
      <c r="L14" t="str">
        <v>Enero</v>
      </c>
      <c r="M14" s="4">
        <f>SUBTOTAL(9,INDEX(TablaAhorros[],0,MATCH(L14,TablaAhorros[#Headers],0)))</f>
        <v>31000</v>
      </c>
    </row>
    <row r="15" spans="3:13" x14ac:dyDescent="0.35">
      <c r="D15" t="s">
        <v>22</v>
      </c>
      <c r="E15" t="s">
        <v>19</v>
      </c>
      <c r="F15" t="s">
        <v>20</v>
      </c>
      <c r="G15" t="s">
        <v>21</v>
      </c>
      <c r="L15" t="str">
        <v>Febrero</v>
      </c>
      <c r="M15" s="4">
        <f>SUBTOTAL(9,INDEX(TablaAhorros[],0,MATCH(L15,TablaAhorros[#Headers],0)))</f>
        <v>32000</v>
      </c>
    </row>
    <row r="16" spans="3:13" x14ac:dyDescent="0.35">
      <c r="D16" t="str" cm="1">
        <f t="array" ref="D16:D23">TablaAhorros[Clientes]</f>
        <v>Alicia</v>
      </c>
      <c r="E16" s="4" cm="1">
        <f t="array" ref="E16:E23">TablaAhorros[Enero]+TablaAhorros[Febrero]</f>
        <v>10000</v>
      </c>
      <c r="F16" s="4" cm="1">
        <f t="array" ref="F16:F23">TablaAhorros[Marzo]+TablaAhorros[Abril]</f>
        <v>5000</v>
      </c>
      <c r="G16" s="4" cm="1">
        <f t="array" ref="G16:G23">TablaAhorros[Mayo]+TablaAhorros[Junio]</f>
        <v>10000</v>
      </c>
      <c r="L16" t="str">
        <v>Marzo</v>
      </c>
      <c r="M16" s="4">
        <f>SUBTOTAL(9,INDEX(TablaAhorros[],0,MATCH(L16,TablaAhorros[#Headers],0)))</f>
        <v>31000</v>
      </c>
    </row>
    <row r="17" spans="4:13" x14ac:dyDescent="0.35">
      <c r="D17" t="str">
        <v>Beto</v>
      </c>
      <c r="E17" s="4">
        <v>9000</v>
      </c>
      <c r="F17" s="4">
        <v>9000</v>
      </c>
      <c r="G17" s="4">
        <v>9000</v>
      </c>
      <c r="L17" t="str">
        <v>Abril</v>
      </c>
      <c r="M17" s="4">
        <f>SUBTOTAL(9,INDEX(TablaAhorros[],0,MATCH(L17,TablaAhorros[#Headers],0)))</f>
        <v>32000</v>
      </c>
    </row>
    <row r="18" spans="4:13" x14ac:dyDescent="0.35">
      <c r="D18" t="str">
        <v>Carla</v>
      </c>
      <c r="E18" s="4">
        <v>6000</v>
      </c>
      <c r="F18" s="4">
        <v>6000</v>
      </c>
      <c r="G18" s="4">
        <v>6000</v>
      </c>
      <c r="L18" t="str">
        <v>Mayo</v>
      </c>
      <c r="M18" s="4">
        <f>SUBTOTAL(9,INDEX(TablaAhorros[],0,MATCH(L18,TablaAhorros[#Headers],0)))</f>
        <v>33000</v>
      </c>
    </row>
    <row r="19" spans="4:13" x14ac:dyDescent="0.35">
      <c r="D19" t="str">
        <v>Daniel</v>
      </c>
      <c r="E19" s="4">
        <v>5000</v>
      </c>
      <c r="F19" s="4">
        <v>9000</v>
      </c>
      <c r="G19" s="4">
        <v>4000</v>
      </c>
      <c r="L19" t="str">
        <v>Junio</v>
      </c>
      <c r="M19" s="4">
        <f>SUBTOTAL(9,INDEX(TablaAhorros[],0,MATCH(L19,TablaAhorros[#Headers],0)))</f>
        <v>34000</v>
      </c>
    </row>
    <row r="20" spans="4:13" x14ac:dyDescent="0.35">
      <c r="D20" t="str">
        <v>Estefany</v>
      </c>
      <c r="E20" s="4">
        <v>7000</v>
      </c>
      <c r="F20" s="4">
        <v>10000</v>
      </c>
      <c r="G20" s="4">
        <v>11000</v>
      </c>
      <c r="L20" t="str">
        <v>Total</v>
      </c>
      <c r="M20" s="4">
        <f>SUBTOTAL(9,INDEX(TablaAhorros[],0,MATCH(L20,TablaAhorros[#Headers],0)))</f>
        <v>32166.666666666668</v>
      </c>
    </row>
    <row r="21" spans="4:13" x14ac:dyDescent="0.35">
      <c r="D21" t="str">
        <v>Fabián</v>
      </c>
      <c r="E21" s="4">
        <v>8000</v>
      </c>
      <c r="F21" s="4">
        <v>8000</v>
      </c>
      <c r="G21" s="4">
        <v>10000</v>
      </c>
    </row>
    <row r="22" spans="4:13" x14ac:dyDescent="0.35">
      <c r="D22" t="str">
        <v>Gela</v>
      </c>
      <c r="E22" s="4">
        <v>7000</v>
      </c>
      <c r="F22" s="4">
        <v>9000</v>
      </c>
      <c r="G22" s="4">
        <v>10000</v>
      </c>
    </row>
    <row r="23" spans="4:13" x14ac:dyDescent="0.35">
      <c r="D23" t="str">
        <v>Hugo</v>
      </c>
      <c r="E23" s="4">
        <v>11000</v>
      </c>
      <c r="F23" s="4">
        <v>7000</v>
      </c>
      <c r="G23" s="4">
        <v>7000</v>
      </c>
    </row>
    <row r="25" spans="4:13" x14ac:dyDescent="0.35">
      <c r="E25" t="s">
        <v>23</v>
      </c>
      <c r="F25" t="s">
        <v>24</v>
      </c>
    </row>
    <row r="26" spans="4:13" x14ac:dyDescent="0.35">
      <c r="D26" t="s">
        <v>22</v>
      </c>
      <c r="E26" t="s">
        <v>25</v>
      </c>
      <c r="F26" t="s">
        <v>26</v>
      </c>
      <c r="G26" t="s">
        <v>27</v>
      </c>
      <c r="H26" t="s">
        <v>15</v>
      </c>
    </row>
    <row r="27" spans="4:13" x14ac:dyDescent="0.35">
      <c r="D27" t="str" cm="1">
        <f t="array" ref="D27:D34">TablaAhorros[Clientes]</f>
        <v>Alicia</v>
      </c>
      <c r="E27" s="4" cm="1">
        <f t="array" ref="E27:E34">TablaAhorros[Enero]+TablaAhorros[Febrero]+TablaAhorros[Marzo]</f>
        <v>12000</v>
      </c>
      <c r="F27" s="4" cm="1">
        <f t="array" ref="F27:F34">TablaAhorros[Abril]+TablaAhorros[Mayo]+TablaAhorros[Junio]</f>
        <v>13000</v>
      </c>
      <c r="G27" s="4">
        <f>F27-E27</f>
        <v>1000</v>
      </c>
      <c r="H27" s="4">
        <f>E27+F27</f>
        <v>25000</v>
      </c>
    </row>
    <row r="28" spans="4:13" x14ac:dyDescent="0.35">
      <c r="D28" t="str">
        <v>Beto</v>
      </c>
      <c r="E28" s="4">
        <v>12000</v>
      </c>
      <c r="F28" s="4">
        <v>15000</v>
      </c>
      <c r="G28" s="4">
        <f t="shared" ref="G28:G34" si="0">F28-E28</f>
        <v>3000</v>
      </c>
      <c r="H28" s="4">
        <f t="shared" ref="H28:H34" si="1">E28+F28</f>
        <v>27000</v>
      </c>
    </row>
    <row r="29" spans="4:13" x14ac:dyDescent="0.35">
      <c r="D29" t="str">
        <v>Carla</v>
      </c>
      <c r="E29" s="4">
        <v>9000</v>
      </c>
      <c r="F29" s="4">
        <v>9000</v>
      </c>
      <c r="G29" s="4">
        <f t="shared" si="0"/>
        <v>0</v>
      </c>
      <c r="H29" s="4">
        <f t="shared" si="1"/>
        <v>18000</v>
      </c>
    </row>
    <row r="30" spans="4:13" x14ac:dyDescent="0.35">
      <c r="D30" t="str">
        <v>Daniel</v>
      </c>
      <c r="E30" s="4">
        <v>10000</v>
      </c>
      <c r="F30" s="4">
        <v>8000</v>
      </c>
      <c r="G30" s="4">
        <f t="shared" si="0"/>
        <v>-2000</v>
      </c>
      <c r="H30" s="4">
        <f t="shared" si="1"/>
        <v>18000</v>
      </c>
    </row>
    <row r="31" spans="4:13" x14ac:dyDescent="0.35">
      <c r="D31" t="str">
        <v>Estefany</v>
      </c>
      <c r="E31" s="4">
        <v>11000</v>
      </c>
      <c r="F31" s="4">
        <v>17000</v>
      </c>
      <c r="G31" s="4">
        <f t="shared" si="0"/>
        <v>6000</v>
      </c>
      <c r="H31" s="4">
        <f t="shared" si="1"/>
        <v>28000</v>
      </c>
    </row>
    <row r="32" spans="4:13" x14ac:dyDescent="0.35">
      <c r="D32" t="str">
        <v>Fabián</v>
      </c>
      <c r="E32" s="4">
        <v>14000</v>
      </c>
      <c r="F32" s="4">
        <v>12000</v>
      </c>
      <c r="G32" s="4">
        <f t="shared" si="0"/>
        <v>-2000</v>
      </c>
      <c r="H32" s="4">
        <f t="shared" si="1"/>
        <v>26000</v>
      </c>
    </row>
    <row r="33" spans="4:9" x14ac:dyDescent="0.35">
      <c r="D33" t="str">
        <v>Gela</v>
      </c>
      <c r="E33" s="4">
        <v>13000</v>
      </c>
      <c r="F33" s="4">
        <v>13000</v>
      </c>
      <c r="G33" s="4">
        <f t="shared" si="0"/>
        <v>0</v>
      </c>
      <c r="H33" s="4">
        <f t="shared" si="1"/>
        <v>26000</v>
      </c>
    </row>
    <row r="34" spans="4:9" x14ac:dyDescent="0.35">
      <c r="D34" t="str">
        <v>Hugo</v>
      </c>
      <c r="E34" s="4">
        <v>13000</v>
      </c>
      <c r="F34" s="4">
        <v>12000</v>
      </c>
      <c r="G34" s="4">
        <f t="shared" si="0"/>
        <v>-1000</v>
      </c>
      <c r="H34" s="4">
        <f t="shared" si="1"/>
        <v>25000</v>
      </c>
    </row>
    <row r="36" spans="4:9" x14ac:dyDescent="0.35">
      <c r="G36" s="4">
        <f>AVERAGE(G27:G34)</f>
        <v>625</v>
      </c>
      <c r="H36" s="4">
        <f>AVERAGE(H27:H34)/6</f>
        <v>4020.8333333333335</v>
      </c>
      <c r="I36" s="5">
        <f>G36/H36</f>
        <v>0.15544041450777202</v>
      </c>
    </row>
  </sheetData>
  <conditionalFormatting sqref="G27:G34">
    <cfRule type="cellIs" dxfId="4" priority="3" operator="equal">
      <formula>0</formula>
    </cfRule>
    <cfRule type="cellIs" dxfId="3" priority="4" operator="lessThan">
      <formula>0</formula>
    </cfRule>
    <cfRule type="cellIs" dxfId="2" priority="5" operator="greaterThan">
      <formula>0</formula>
    </cfRule>
  </conditionalFormatting>
  <conditionalFormatting sqref="G36">
    <cfRule type="cellIs" dxfId="1" priority="2" operator="greaterThan">
      <formula>0</formula>
    </cfRule>
  </conditionalFormatting>
  <conditionalFormatting sqref="I3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2AF6-CDAA-4289-910B-E9ED6808417E}">
  <dimension ref="B3:I16"/>
  <sheetViews>
    <sheetView tabSelected="1" topLeftCell="A4" zoomScale="85" zoomScaleNormal="85" workbookViewId="0">
      <selection activeCell="D5" sqref="D5"/>
    </sheetView>
  </sheetViews>
  <sheetFormatPr baseColWidth="10" defaultRowHeight="14.5" x14ac:dyDescent="0.35"/>
  <cols>
    <col min="6" max="7" width="11.1796875" bestFit="1" customWidth="1"/>
  </cols>
  <sheetData>
    <row r="3" spans="2:9" x14ac:dyDescent="0.35">
      <c r="B3" t="str" cm="1">
        <f t="array" ref="B3:I3">INDEX(TablaAhorros[], 3, 0)</f>
        <v>Carla</v>
      </c>
      <c r="C3">
        <v>3000</v>
      </c>
      <c r="D3">
        <v>3000</v>
      </c>
      <c r="E3">
        <v>3000</v>
      </c>
      <c r="F3">
        <v>3000</v>
      </c>
      <c r="G3">
        <v>2000</v>
      </c>
      <c r="H3">
        <v>4000</v>
      </c>
      <c r="I3">
        <v>3000</v>
      </c>
    </row>
    <row r="5" spans="2:9" x14ac:dyDescent="0.35">
      <c r="B5" cm="1">
        <f t="array" ref="B5:B12">INDEX(TablaAhorros[], 0, 2)</f>
        <v>4000</v>
      </c>
      <c r="D5" cm="1">
        <f t="array" ref="D5:D12">TablaAhorros[Enero]</f>
        <v>4000</v>
      </c>
      <c r="F5" cm="1">
        <f t="array" ref="F5:H12">TablaAhorros[Enero]:TablaAhorros[Marzo]</f>
        <v>4000</v>
      </c>
      <c r="G5">
        <v>6000</v>
      </c>
      <c r="H5">
        <v>2000</v>
      </c>
    </row>
    <row r="6" spans="2:9" x14ac:dyDescent="0.35">
      <c r="B6">
        <v>5000</v>
      </c>
      <c r="D6">
        <v>5000</v>
      </c>
      <c r="F6">
        <v>5000</v>
      </c>
      <c r="G6">
        <v>4000</v>
      </c>
      <c r="H6">
        <v>3000</v>
      </c>
    </row>
    <row r="7" spans="2:9" x14ac:dyDescent="0.35">
      <c r="B7">
        <v>3000</v>
      </c>
      <c r="D7">
        <v>3000</v>
      </c>
      <c r="F7">
        <v>3000</v>
      </c>
      <c r="G7">
        <v>3000</v>
      </c>
      <c r="H7">
        <v>3000</v>
      </c>
    </row>
    <row r="8" spans="2:9" x14ac:dyDescent="0.35">
      <c r="B8">
        <v>3000</v>
      </c>
      <c r="D8">
        <v>3000</v>
      </c>
      <c r="F8">
        <v>3000</v>
      </c>
      <c r="G8">
        <v>2000</v>
      </c>
      <c r="H8">
        <v>5000</v>
      </c>
    </row>
    <row r="9" spans="2:9" x14ac:dyDescent="0.35">
      <c r="B9">
        <v>4000</v>
      </c>
      <c r="D9">
        <v>4000</v>
      </c>
      <c r="F9">
        <v>4000</v>
      </c>
      <c r="G9">
        <v>3000</v>
      </c>
      <c r="H9">
        <v>4000</v>
      </c>
    </row>
    <row r="10" spans="2:9" x14ac:dyDescent="0.35">
      <c r="B10">
        <v>3000</v>
      </c>
      <c r="D10">
        <v>3000</v>
      </c>
      <c r="F10">
        <v>3000</v>
      </c>
      <c r="G10">
        <v>5000</v>
      </c>
      <c r="H10">
        <v>6000</v>
      </c>
    </row>
    <row r="11" spans="2:9" x14ac:dyDescent="0.35">
      <c r="B11">
        <v>4000</v>
      </c>
      <c r="D11">
        <v>4000</v>
      </c>
      <c r="F11">
        <v>4000</v>
      </c>
      <c r="G11">
        <v>3000</v>
      </c>
      <c r="H11">
        <v>6000</v>
      </c>
    </row>
    <row r="12" spans="2:9" x14ac:dyDescent="0.35">
      <c r="B12">
        <v>5000</v>
      </c>
      <c r="D12">
        <v>5000</v>
      </c>
      <c r="F12">
        <v>5000</v>
      </c>
      <c r="G12">
        <v>6000</v>
      </c>
      <c r="H12">
        <v>2000</v>
      </c>
    </row>
    <row r="15" spans="2:9" x14ac:dyDescent="0.35">
      <c r="F15" t="s">
        <v>23</v>
      </c>
      <c r="G15" t="s">
        <v>24</v>
      </c>
      <c r="H15" t="s">
        <v>28</v>
      </c>
    </row>
    <row r="16" spans="2:9" x14ac:dyDescent="0.35">
      <c r="F16" s="4">
        <f>SUM(TablaAhorros[Enero]:TablaAhorros[Marzo])</f>
        <v>94000</v>
      </c>
      <c r="G16" s="4">
        <f>SUM(TablaAhorros[Abril]:TablaAhorros[Junio])</f>
        <v>99000</v>
      </c>
      <c r="H16">
        <f>G16/F16</f>
        <v>1.053191489361702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2025-08-05T23:09:21Z</dcterms:created>
  <dcterms:modified xsi:type="dcterms:W3CDTF">2025-08-06T02:27:06Z</dcterms:modified>
</cp:coreProperties>
</file>