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BELATRIX-EXCEL/curso/sesion01/"/>
    </mc:Choice>
  </mc:AlternateContent>
  <xr:revisionPtr revIDLastSave="0" documentId="13_ncr:1_{109D2380-772E-354F-B71D-E2A1E3292C80}" xr6:coauthVersionLast="47" xr6:coauthVersionMax="47" xr10:uidLastSave="{00000000-0000-0000-0000-000000000000}"/>
  <bookViews>
    <workbookView xWindow="380" yWindow="500" windowWidth="28040" windowHeight="16100" activeTab="3" xr2:uid="{41C7BBC0-CC87-4B41-A038-122ED8BC9960}"/>
  </bookViews>
  <sheets>
    <sheet name="Hoja1" sheetId="1" r:id="rId1"/>
    <sheet name="Hoja2" sheetId="2" r:id="rId2"/>
    <sheet name="Hoja3" sheetId="3" r:id="rId3"/>
    <sheet name="Hoja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" i="3" l="1"/>
  <c r="N18" i="3"/>
  <c r="N19" i="3"/>
  <c r="N20" i="3"/>
  <c r="N21" i="3"/>
  <c r="N16" i="3"/>
  <c r="S24" i="4"/>
  <c r="N24" i="4"/>
  <c r="O24" i="4"/>
  <c r="P24" i="4"/>
  <c r="Q24" i="4"/>
  <c r="R24" i="4"/>
  <c r="M24" i="4"/>
  <c r="S19" i="4"/>
  <c r="S20" i="4"/>
  <c r="S21" i="4"/>
  <c r="S22" i="4"/>
  <c r="S23" i="4"/>
  <c r="S18" i="4"/>
  <c r="M18" i="4" a="1"/>
  <c r="M18" i="4" s="1"/>
  <c r="M7" i="4" a="1"/>
  <c r="M7" i="4" s="1"/>
  <c r="M8" i="4" a="1"/>
  <c r="M8" i="4" s="1"/>
  <c r="M9" i="4" a="1"/>
  <c r="M9" i="4" s="1"/>
  <c r="M10" i="4" a="1"/>
  <c r="M10" i="4" s="1"/>
  <c r="M11" i="4" a="1"/>
  <c r="M11" i="4" s="1"/>
  <c r="M6" i="4" a="1"/>
  <c r="M6" i="4" s="1"/>
  <c r="E18" i="4" a="1"/>
  <c r="E18" i="4" s="1"/>
  <c r="H15" i="3" a="1"/>
  <c r="H15" i="3" s="1"/>
  <c r="G15" i="3" a="1"/>
  <c r="G15" i="3" s="1"/>
  <c r="G17" i="2"/>
  <c r="H17" i="2" s="1"/>
  <c r="G18" i="2"/>
  <c r="H18" i="2" s="1"/>
  <c r="G19" i="2"/>
  <c r="H19" i="2" s="1"/>
  <c r="G20" i="2"/>
  <c r="G21" i="2"/>
  <c r="G16" i="2"/>
  <c r="H16" i="2" s="1"/>
  <c r="F17" i="2"/>
  <c r="F18" i="2"/>
  <c r="F19" i="2"/>
  <c r="F20" i="2"/>
  <c r="F21" i="2"/>
  <c r="F16" i="2"/>
  <c r="I7" i="1"/>
  <c r="I4" i="1"/>
  <c r="I5" i="1"/>
  <c r="I6" i="1"/>
  <c r="I8" i="1"/>
  <c r="I3" i="1"/>
  <c r="J4" i="1"/>
  <c r="J5" i="1"/>
  <c r="J6" i="1"/>
  <c r="J7" i="1"/>
  <c r="J8" i="1"/>
  <c r="J3" i="1"/>
  <c r="C10" i="1" a="1"/>
  <c r="C10" i="1" s="1"/>
  <c r="N22" i="3" l="1"/>
  <c r="F17" i="3"/>
  <c r="I17" i="3" s="1"/>
  <c r="F18" i="3"/>
  <c r="H17" i="3"/>
  <c r="F16" i="3"/>
  <c r="L16" i="3" s="1"/>
  <c r="F21" i="3"/>
  <c r="K21" i="3" s="1"/>
  <c r="F20" i="3"/>
  <c r="L20" i="3" s="1"/>
  <c r="I18" i="3"/>
  <c r="F19" i="3"/>
  <c r="M19" i="3" s="1"/>
  <c r="M17" i="3"/>
  <c r="L17" i="3"/>
  <c r="K17" i="3"/>
  <c r="J17" i="3"/>
  <c r="M18" i="3"/>
  <c r="L18" i="3"/>
  <c r="K18" i="3"/>
  <c r="H18" i="3"/>
  <c r="J18" i="3"/>
  <c r="H21" i="2"/>
  <c r="H20" i="2"/>
  <c r="H23" i="2"/>
  <c r="K20" i="3" l="1"/>
  <c r="M16" i="3"/>
  <c r="J16" i="3"/>
  <c r="I16" i="3"/>
  <c r="I21" i="3"/>
  <c r="J19" i="3"/>
  <c r="L21" i="3"/>
  <c r="H21" i="3"/>
  <c r="H16" i="3"/>
  <c r="H19" i="3"/>
  <c r="I19" i="3"/>
  <c r="K16" i="3"/>
  <c r="H20" i="3"/>
  <c r="K19" i="3"/>
  <c r="I20" i="3"/>
  <c r="I22" i="3" s="1"/>
  <c r="J21" i="3"/>
  <c r="M20" i="3"/>
  <c r="J20" i="3"/>
  <c r="M21" i="3"/>
  <c r="L19" i="3"/>
  <c r="M22" i="3" l="1"/>
  <c r="H22" i="3"/>
  <c r="L22" i="3"/>
  <c r="K22" i="3"/>
  <c r="J2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<sst xmlns="http://schemas.openxmlformats.org/spreadsheetml/2006/main" count="108" uniqueCount="19">
  <si>
    <t>Producto</t>
  </si>
  <si>
    <t>Leche</t>
  </si>
  <si>
    <t>Huevo</t>
  </si>
  <si>
    <t>Cerveza</t>
  </si>
  <si>
    <t>Pan</t>
  </si>
  <si>
    <t>Cigarros</t>
  </si>
  <si>
    <t>Jamón</t>
  </si>
  <si>
    <t>Venta</t>
  </si>
  <si>
    <t>V001</t>
  </si>
  <si>
    <t>V002</t>
  </si>
  <si>
    <t>V003</t>
  </si>
  <si>
    <t>V004</t>
  </si>
  <si>
    <t>V005</t>
  </si>
  <si>
    <t>V006</t>
  </si>
  <si>
    <t>Productos nocivos</t>
  </si>
  <si>
    <t>Precio</t>
  </si>
  <si>
    <t>Cantidad</t>
  </si>
  <si>
    <t>Total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</si>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</sst>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44" fontId="0" fillId="0" borderId="0" xfId="1" applyFont="1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3" fillId="0" borderId="0" xfId="1" applyFont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2" xfId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44" fontId="3" fillId="0" borderId="3" xfId="1" applyFont="1" applyBorder="1" applyAlignment="1">
      <alignment horizontal="center"/>
    </xf>
    <xf numFmtId="44" fontId="3" fillId="0" borderId="7" xfId="1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44" fontId="0" fillId="2" borderId="6" xfId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4" fontId="0" fillId="0" borderId="0" xfId="0" applyNumberFormat="1"/>
    <xf numFmtId="44" fontId="3" fillId="0" borderId="8" xfId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44F1-E036-8E44-951A-819F620DDEF8}">
  <dimension ref="B2:J15"/>
  <sheetViews>
    <sheetView zoomScale="190" workbookViewId="0">
      <selection activeCell="B2" sqref="B2:H8"/>
    </sheetView>
  </sheetViews>
  <sheetFormatPr baseColWidth="10" defaultRowHeight="16" x14ac:dyDescent="0.2"/>
  <cols>
    <col min="9" max="9" width="17.83203125" customWidth="1"/>
  </cols>
  <sheetData>
    <row r="2" spans="2:10" x14ac:dyDescent="0.2"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14</v>
      </c>
    </row>
    <row r="3" spans="2:10" x14ac:dyDescent="0.2">
      <c r="B3" t="s">
        <v>8</v>
      </c>
      <c r="C3">
        <v>2</v>
      </c>
      <c r="D3">
        <v>1</v>
      </c>
      <c r="E3">
        <v>1</v>
      </c>
      <c r="F3">
        <v>1</v>
      </c>
      <c r="G3">
        <v>0</v>
      </c>
      <c r="H3">
        <v>1</v>
      </c>
      <c r="I3">
        <f>SUM(E3+G3)</f>
        <v>1</v>
      </c>
      <c r="J3" t="str">
        <f>IF(E3+G3&gt;0,"❗️","✅")</f>
        <v>❗️</v>
      </c>
    </row>
    <row r="4" spans="2:10" x14ac:dyDescent="0.2">
      <c r="B4" t="s">
        <v>9</v>
      </c>
      <c r="C4">
        <v>3</v>
      </c>
      <c r="D4">
        <v>0</v>
      </c>
      <c r="E4">
        <v>0</v>
      </c>
      <c r="F4">
        <v>1</v>
      </c>
      <c r="G4">
        <v>0</v>
      </c>
      <c r="H4">
        <v>0</v>
      </c>
      <c r="I4">
        <f t="shared" ref="I4:I8" si="0">SUM(E4+G4)</f>
        <v>0</v>
      </c>
      <c r="J4" t="str">
        <f t="shared" ref="J4:J8" si="1">IF(E4+G4&gt;0,"❗️","✅")</f>
        <v>✅</v>
      </c>
    </row>
    <row r="5" spans="2:10" x14ac:dyDescent="0.2">
      <c r="B5" t="s">
        <v>10</v>
      </c>
      <c r="C5">
        <v>4</v>
      </c>
      <c r="D5">
        <v>1</v>
      </c>
      <c r="E5">
        <v>0</v>
      </c>
      <c r="F5">
        <v>2</v>
      </c>
      <c r="G5">
        <v>0</v>
      </c>
      <c r="H5">
        <v>2</v>
      </c>
      <c r="I5">
        <f t="shared" si="0"/>
        <v>0</v>
      </c>
      <c r="J5" t="str">
        <f t="shared" si="1"/>
        <v>✅</v>
      </c>
    </row>
    <row r="6" spans="2:10" x14ac:dyDescent="0.2">
      <c r="B6" t="s">
        <v>11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f t="shared" si="0"/>
        <v>0</v>
      </c>
      <c r="J6" t="str">
        <f t="shared" si="1"/>
        <v>✅</v>
      </c>
    </row>
    <row r="7" spans="2:10" x14ac:dyDescent="0.2">
      <c r="B7" t="s">
        <v>12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f>SUM(E7+G7)</f>
        <v>2</v>
      </c>
      <c r="J7" t="str">
        <f t="shared" si="1"/>
        <v>❗️</v>
      </c>
    </row>
    <row r="8" spans="2:10" x14ac:dyDescent="0.2">
      <c r="B8" t="s">
        <v>13</v>
      </c>
      <c r="C8">
        <v>0</v>
      </c>
      <c r="D8">
        <v>0</v>
      </c>
      <c r="E8">
        <v>6</v>
      </c>
      <c r="F8">
        <v>0</v>
      </c>
      <c r="G8">
        <v>2</v>
      </c>
      <c r="H8">
        <v>0</v>
      </c>
      <c r="I8">
        <f t="shared" si="0"/>
        <v>8</v>
      </c>
      <c r="J8" t="str">
        <f t="shared" si="1"/>
        <v>❗️</v>
      </c>
    </row>
    <row r="10" spans="2:10" x14ac:dyDescent="0.2">
      <c r="C10" cm="1">
        <f t="array" ref="C10:H15">IF(C3:H8&gt;0,1,0)</f>
        <v>1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2:10" x14ac:dyDescent="0.2"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2:10" x14ac:dyDescent="0.2"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</row>
    <row r="13" spans="2:10" x14ac:dyDescent="0.2"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2:10" x14ac:dyDescent="0.2"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2:10" x14ac:dyDescent="0.2"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704B3F7-293F-8D4F-9736-071BA2D8A233}">
            <x14:iconSet iconSet="3Symbols2" custom="1">
              <x14:cfvo type="percent">
                <xm:f>0</xm:f>
              </x14:cfvo>
              <x14:cfvo type="num" gte="0">
                <xm:f>0</xm:f>
              </x14:cfvo>
              <x14:cfvo type="num">
                <xm:f>3</xm:f>
              </x14:cfvo>
              <x14:cfIcon iconSet="3Symbols2" iconId="2"/>
              <x14:cfIcon iconSet="3Signs" iconId="1"/>
              <x14:cfIcon iconSet="3Symbols2" iconId="0"/>
            </x14:iconSet>
          </x14:cfRule>
          <xm:sqref>I3:I8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CDC2-73EA-E943-9093-3D1076620C6B}">
  <dimension ref="B5:L23"/>
  <sheetViews>
    <sheetView topLeftCell="A3" zoomScale="136" workbookViewId="0">
      <selection activeCell="B5" sqref="B5:C11"/>
    </sheetView>
  </sheetViews>
  <sheetFormatPr baseColWidth="10" defaultRowHeight="16" x14ac:dyDescent="0.2"/>
  <sheetData>
    <row r="5" spans="2:12" x14ac:dyDescent="0.2">
      <c r="B5" t="s">
        <v>0</v>
      </c>
      <c r="C5" s="1" t="s">
        <v>15</v>
      </c>
    </row>
    <row r="6" spans="2:12" x14ac:dyDescent="0.2">
      <c r="B6" t="s">
        <v>1</v>
      </c>
      <c r="C6" s="2">
        <v>39</v>
      </c>
      <c r="F6" t="s">
        <v>7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6</v>
      </c>
    </row>
    <row r="7" spans="2:12" x14ac:dyDescent="0.2">
      <c r="B7" t="s">
        <v>2</v>
      </c>
      <c r="C7" s="2">
        <v>48</v>
      </c>
      <c r="F7" t="s">
        <v>8</v>
      </c>
      <c r="G7">
        <v>2</v>
      </c>
      <c r="H7">
        <v>1</v>
      </c>
      <c r="I7">
        <v>1</v>
      </c>
      <c r="J7">
        <v>1</v>
      </c>
      <c r="K7">
        <v>0</v>
      </c>
      <c r="L7">
        <v>1</v>
      </c>
    </row>
    <row r="8" spans="2:12" x14ac:dyDescent="0.2">
      <c r="B8" t="s">
        <v>3</v>
      </c>
      <c r="C8" s="2">
        <v>21</v>
      </c>
      <c r="F8" t="s">
        <v>9</v>
      </c>
      <c r="G8">
        <v>3</v>
      </c>
      <c r="H8">
        <v>0</v>
      </c>
      <c r="I8">
        <v>0</v>
      </c>
      <c r="J8">
        <v>1</v>
      </c>
      <c r="K8">
        <v>0</v>
      </c>
      <c r="L8">
        <v>0</v>
      </c>
    </row>
    <row r="9" spans="2:12" x14ac:dyDescent="0.2">
      <c r="B9" t="s">
        <v>4</v>
      </c>
      <c r="C9" s="2">
        <v>34</v>
      </c>
      <c r="F9" t="s">
        <v>10</v>
      </c>
      <c r="G9">
        <v>4</v>
      </c>
      <c r="H9">
        <v>1</v>
      </c>
      <c r="I9">
        <v>0</v>
      </c>
      <c r="J9">
        <v>2</v>
      </c>
      <c r="K9">
        <v>0</v>
      </c>
      <c r="L9">
        <v>2</v>
      </c>
    </row>
    <row r="10" spans="2:12" x14ac:dyDescent="0.2">
      <c r="B10" t="s">
        <v>5</v>
      </c>
      <c r="C10" s="2">
        <v>85</v>
      </c>
      <c r="F10" t="s">
        <v>11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2:12" x14ac:dyDescent="0.2">
      <c r="B11" t="s">
        <v>6</v>
      </c>
      <c r="C11" s="2">
        <v>48</v>
      </c>
      <c r="F11" t="s">
        <v>12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</row>
    <row r="12" spans="2:12" x14ac:dyDescent="0.2">
      <c r="F12" t="s">
        <v>13</v>
      </c>
      <c r="G12">
        <v>0</v>
      </c>
      <c r="H12">
        <v>0</v>
      </c>
      <c r="I12">
        <v>6</v>
      </c>
      <c r="J12">
        <v>0</v>
      </c>
      <c r="K12">
        <v>2</v>
      </c>
      <c r="L12">
        <v>0</v>
      </c>
    </row>
    <row r="15" spans="2:12" x14ac:dyDescent="0.2">
      <c r="B15" t="s">
        <v>7</v>
      </c>
      <c r="C15" t="s">
        <v>8</v>
      </c>
      <c r="E15" t="s">
        <v>0</v>
      </c>
      <c r="F15" t="s">
        <v>15</v>
      </c>
      <c r="G15" t="s">
        <v>16</v>
      </c>
      <c r="H15" t="s">
        <v>18</v>
      </c>
    </row>
    <row r="16" spans="2:12" x14ac:dyDescent="0.2">
      <c r="E16" t="s">
        <v>1</v>
      </c>
      <c r="F16" s="2">
        <f>VLOOKUP(E16,B6:C11,2,FALSE)</f>
        <v>39</v>
      </c>
      <c r="G16">
        <f>HLOOKUP(E16,G$6:L$12,MATCH(C$15,F$7:F$12,0)+1,FALSE )</f>
        <v>2</v>
      </c>
      <c r="H16" s="2">
        <f>F16*G16</f>
        <v>78</v>
      </c>
    </row>
    <row r="17" spans="5:8" x14ac:dyDescent="0.2">
      <c r="E17" t="s">
        <v>2</v>
      </c>
      <c r="F17" s="2">
        <f t="shared" ref="F17:F21" si="0">VLOOKUP(E17,B7:C12,2,FALSE)</f>
        <v>48</v>
      </c>
      <c r="G17">
        <f t="shared" ref="G17:G21" si="1">HLOOKUP(E17,G$6:L$12,MATCH(C$15,F$7:F$12,0)+1,FALSE )</f>
        <v>1</v>
      </c>
      <c r="H17" s="2">
        <f t="shared" ref="H17:H21" si="2">F17*G17</f>
        <v>48</v>
      </c>
    </row>
    <row r="18" spans="5:8" x14ac:dyDescent="0.2">
      <c r="E18" t="s">
        <v>3</v>
      </c>
      <c r="F18" s="2">
        <f t="shared" si="0"/>
        <v>21</v>
      </c>
      <c r="G18">
        <f t="shared" si="1"/>
        <v>1</v>
      </c>
      <c r="H18" s="2">
        <f t="shared" si="2"/>
        <v>21</v>
      </c>
    </row>
    <row r="19" spans="5:8" x14ac:dyDescent="0.2">
      <c r="E19" t="s">
        <v>4</v>
      </c>
      <c r="F19" s="2">
        <f t="shared" si="0"/>
        <v>34</v>
      </c>
      <c r="G19">
        <f t="shared" si="1"/>
        <v>1</v>
      </c>
      <c r="H19" s="2">
        <f t="shared" si="2"/>
        <v>34</v>
      </c>
    </row>
    <row r="20" spans="5:8" x14ac:dyDescent="0.2">
      <c r="E20" t="s">
        <v>5</v>
      </c>
      <c r="F20" s="2">
        <f t="shared" si="0"/>
        <v>85</v>
      </c>
      <c r="G20">
        <f t="shared" si="1"/>
        <v>0</v>
      </c>
      <c r="H20" s="2">
        <f t="shared" si="2"/>
        <v>0</v>
      </c>
    </row>
    <row r="21" spans="5:8" x14ac:dyDescent="0.2">
      <c r="E21" t="s">
        <v>6</v>
      </c>
      <c r="F21" s="2">
        <f t="shared" si="0"/>
        <v>48</v>
      </c>
      <c r="G21">
        <f t="shared" si="1"/>
        <v>1</v>
      </c>
      <c r="H21" s="2">
        <f t="shared" si="2"/>
        <v>48</v>
      </c>
    </row>
    <row r="23" spans="5:8" x14ac:dyDescent="0.2">
      <c r="G23" t="s">
        <v>17</v>
      </c>
      <c r="H23" s="2">
        <f>SUM(H16:H21)</f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CF1D-A56C-B940-B481-E68AF7781260}">
  <dimension ref="C4:N22"/>
  <sheetViews>
    <sheetView zoomScale="125" workbookViewId="0">
      <selection activeCell="O24" sqref="O24"/>
    </sheetView>
  </sheetViews>
  <sheetFormatPr baseColWidth="10" defaultRowHeight="16" x14ac:dyDescent="0.2"/>
  <sheetData>
    <row r="4" spans="3:14" x14ac:dyDescent="0.2">
      <c r="C4" t="s">
        <v>0</v>
      </c>
      <c r="D4" s="1" t="s">
        <v>15</v>
      </c>
    </row>
    <row r="5" spans="3:14" x14ac:dyDescent="0.2">
      <c r="C5" t="s">
        <v>1</v>
      </c>
      <c r="D5" s="2">
        <v>39</v>
      </c>
      <c r="G5" t="s">
        <v>7</v>
      </c>
      <c r="H5" t="s">
        <v>1</v>
      </c>
      <c r="I5" t="s">
        <v>2</v>
      </c>
      <c r="J5" t="s">
        <v>3</v>
      </c>
      <c r="K5" t="s">
        <v>4</v>
      </c>
      <c r="L5" t="s">
        <v>5</v>
      </c>
      <c r="M5" t="s">
        <v>6</v>
      </c>
    </row>
    <row r="6" spans="3:14" x14ac:dyDescent="0.2">
      <c r="C6" t="s">
        <v>2</v>
      </c>
      <c r="D6" s="2">
        <v>48</v>
      </c>
      <c r="G6" t="s">
        <v>8</v>
      </c>
      <c r="H6">
        <v>2</v>
      </c>
      <c r="I6">
        <v>1</v>
      </c>
      <c r="J6">
        <v>1</v>
      </c>
      <c r="K6">
        <v>1</v>
      </c>
      <c r="L6">
        <v>0</v>
      </c>
      <c r="M6">
        <v>1</v>
      </c>
    </row>
    <row r="7" spans="3:14" x14ac:dyDescent="0.2">
      <c r="C7" t="s">
        <v>3</v>
      </c>
      <c r="D7" s="2">
        <v>21</v>
      </c>
      <c r="G7" t="s">
        <v>9</v>
      </c>
      <c r="H7">
        <v>3</v>
      </c>
      <c r="I7">
        <v>0</v>
      </c>
      <c r="J7">
        <v>0</v>
      </c>
      <c r="K7">
        <v>1</v>
      </c>
      <c r="L7">
        <v>0</v>
      </c>
      <c r="M7">
        <v>0</v>
      </c>
    </row>
    <row r="8" spans="3:14" x14ac:dyDescent="0.2">
      <c r="C8" t="s">
        <v>4</v>
      </c>
      <c r="D8" s="2">
        <v>34</v>
      </c>
      <c r="G8" t="s">
        <v>10</v>
      </c>
      <c r="H8">
        <v>4</v>
      </c>
      <c r="I8">
        <v>1</v>
      </c>
      <c r="J8">
        <v>0</v>
      </c>
      <c r="K8">
        <v>2</v>
      </c>
      <c r="L8">
        <v>0</v>
      </c>
      <c r="M8">
        <v>2</v>
      </c>
    </row>
    <row r="9" spans="3:14" x14ac:dyDescent="0.2">
      <c r="C9" t="s">
        <v>5</v>
      </c>
      <c r="D9" s="2">
        <v>85</v>
      </c>
      <c r="G9" t="s">
        <v>11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</row>
    <row r="10" spans="3:14" x14ac:dyDescent="0.2">
      <c r="C10" t="s">
        <v>6</v>
      </c>
      <c r="D10" s="2">
        <v>48</v>
      </c>
      <c r="G10" t="s">
        <v>12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</row>
    <row r="11" spans="3:14" x14ac:dyDescent="0.2">
      <c r="G11" t="s">
        <v>13</v>
      </c>
      <c r="H11">
        <v>0</v>
      </c>
      <c r="I11">
        <v>0</v>
      </c>
      <c r="J11">
        <v>6</v>
      </c>
      <c r="K11">
        <v>0</v>
      </c>
      <c r="L11">
        <v>2</v>
      </c>
      <c r="M11">
        <v>0</v>
      </c>
    </row>
    <row r="15" spans="3:14" x14ac:dyDescent="0.2">
      <c r="F15" s="15" t="s">
        <v>15</v>
      </c>
      <c r="G15" s="10" t="str" cm="1">
        <f t="array" ref="G15:G21">TRANSPOSE(INDEX(G5:M11,1,0))</f>
        <v>Venta</v>
      </c>
      <c r="H15" s="9" t="str" cm="1">
        <f t="array" ref="H15:M15">TRANSPOSE(G6:G11)</f>
        <v>V001</v>
      </c>
      <c r="I15" s="9" t="str">
        <v>V002</v>
      </c>
      <c r="J15" s="9" t="str">
        <v>V003</v>
      </c>
      <c r="K15" s="9" t="str">
        <v>V004</v>
      </c>
      <c r="L15" s="9" t="str">
        <v>V005</v>
      </c>
      <c r="M15" s="10" t="str">
        <v>V006</v>
      </c>
      <c r="N15" s="11" t="s">
        <v>17</v>
      </c>
    </row>
    <row r="16" spans="3:14" x14ac:dyDescent="0.2">
      <c r="F16" s="16">
        <f>INDEX(C$5:D$10,MATCH(G16,C$5:C$10,0),2)</f>
        <v>39</v>
      </c>
      <c r="G16" s="8" t="str">
        <v>Leche</v>
      </c>
      <c r="H16" s="3">
        <f>INDEX($H$6:$M$11,MATCH(H$15,$G$6:$G$11, 0),MATCH($G16,$H$5:$M$5, 0))*$F16</f>
        <v>78</v>
      </c>
      <c r="I16" s="3">
        <f>INDEX($H$6:$M$11,MATCH(I$15,$G$6:$G$11, 0),MATCH($G16,$H$5:$M$5, 0))*$F16</f>
        <v>117</v>
      </c>
      <c r="J16" s="3">
        <f>INDEX($H$6:$M$11,MATCH(J$15,$G$6:$G$11, 0),MATCH($G16,$H$5:$M$5, 0))*$F16</f>
        <v>156</v>
      </c>
      <c r="K16" s="3">
        <f>INDEX($H$6:$M$11,MATCH(K$15,$G$6:$G$11, 0),MATCH($G16,$H$5:$M$5, 0))*$F16</f>
        <v>39</v>
      </c>
      <c r="L16" s="3">
        <f>INDEX($H$6:$M$11,MATCH(L$15,$G$6:$G$11, 0),MATCH($G16,$H$5:$M$5, 0))*$F16</f>
        <v>0</v>
      </c>
      <c r="M16" s="4">
        <f>INDEX($H$6:$M$11,MATCH(M$15,$G$6:$G$11, 0),MATCH($G16,$H$5:$M$5, 0))*$F16</f>
        <v>0</v>
      </c>
      <c r="N16" s="14">
        <f>SUM(H16:M16)</f>
        <v>390</v>
      </c>
    </row>
    <row r="17" spans="6:14" x14ac:dyDescent="0.2">
      <c r="F17" s="16">
        <f>INDEX(C$5:D$10,MATCH(G17,C$5:C$10,0),2)</f>
        <v>48</v>
      </c>
      <c r="G17" s="8" t="str">
        <v>Huevo</v>
      </c>
      <c r="H17" s="3">
        <f>INDEX($H$6:$M$11,MATCH(H$15,$G$6:$G$11, 0),MATCH($G17,$H$5:$M$5, 0))*$F17</f>
        <v>48</v>
      </c>
      <c r="I17" s="3">
        <f>INDEX($H$6:$M$11,MATCH(I$15,$G$6:$G$11, 0),MATCH($G17,$H$5:$M$5, 0))*$F17</f>
        <v>0</v>
      </c>
      <c r="J17" s="3">
        <f>INDEX($H$6:$M$11,MATCH(J$15,$G$6:$G$11, 0),MATCH($G17,$H$5:$M$5, 0))*$F17</f>
        <v>48</v>
      </c>
      <c r="K17" s="3">
        <f>INDEX($H$6:$M$11,MATCH(K$15,$G$6:$G$11, 0),MATCH($G17,$H$5:$M$5, 0))*$F17</f>
        <v>0</v>
      </c>
      <c r="L17" s="3">
        <f>INDEX($H$6:$M$11,MATCH(L$15,$G$6:$G$11, 0),MATCH($G17,$H$5:$M$5, 0))*$F17</f>
        <v>48</v>
      </c>
      <c r="M17" s="4">
        <f>INDEX($H$6:$M$11,MATCH(M$15,$G$6:$G$11, 0),MATCH($G17,$H$5:$M$5, 0))*$F17</f>
        <v>0</v>
      </c>
      <c r="N17" s="14">
        <f t="shared" ref="N17:N21" si="0">SUM(H17:M17)</f>
        <v>144</v>
      </c>
    </row>
    <row r="18" spans="6:14" x14ac:dyDescent="0.2">
      <c r="F18" s="16">
        <f>INDEX(C$5:D$10,MATCH(G18,C$5:C$10,0),2)</f>
        <v>21</v>
      </c>
      <c r="G18" s="8" t="str">
        <v>Cerveza</v>
      </c>
      <c r="H18" s="3">
        <f>INDEX($H$6:$M$11,MATCH(H$15,$G$6:$G$11, 0),MATCH($G18,$H$5:$M$5, 0))*$F18</f>
        <v>21</v>
      </c>
      <c r="I18" s="3">
        <f>INDEX($H$6:$M$11,MATCH(I$15,$G$6:$G$11, 0),MATCH($G18,$H$5:$M$5, 0))*$F18</f>
        <v>0</v>
      </c>
      <c r="J18" s="3">
        <f>INDEX($H$6:$M$11,MATCH(J$15,$G$6:$G$11, 0),MATCH($G18,$H$5:$M$5, 0))*$F18</f>
        <v>0</v>
      </c>
      <c r="K18" s="3">
        <f>INDEX($H$6:$M$11,MATCH(K$15,$G$6:$G$11, 0),MATCH($G18,$H$5:$M$5, 0))*$F18</f>
        <v>0</v>
      </c>
      <c r="L18" s="3">
        <f>INDEX($H$6:$M$11,MATCH(L$15,$G$6:$G$11, 0),MATCH($G18,$H$5:$M$5, 0))*$F18</f>
        <v>21</v>
      </c>
      <c r="M18" s="4">
        <f>INDEX($H$6:$M$11,MATCH(M$15,$G$6:$G$11, 0),MATCH($G18,$H$5:$M$5, 0))*$F18</f>
        <v>126</v>
      </c>
      <c r="N18" s="14">
        <f t="shared" si="0"/>
        <v>168</v>
      </c>
    </row>
    <row r="19" spans="6:14" x14ac:dyDescent="0.2">
      <c r="F19" s="16">
        <f>INDEX(C$5:D$10,MATCH(G19,C$5:C$10,0),2)</f>
        <v>34</v>
      </c>
      <c r="G19" s="8" t="str">
        <v>Pan</v>
      </c>
      <c r="H19" s="3">
        <f>INDEX($H$6:$M$11,MATCH(H$15,$G$6:$G$11, 0),MATCH($G19,$H$5:$M$5, 0))*$F19</f>
        <v>34</v>
      </c>
      <c r="I19" s="3">
        <f>INDEX($H$6:$M$11,MATCH(I$15,$G$6:$G$11, 0),MATCH($G19,$H$5:$M$5, 0))*$F19</f>
        <v>34</v>
      </c>
      <c r="J19" s="3">
        <f>INDEX($H$6:$M$11,MATCH(J$15,$G$6:$G$11, 0),MATCH($G19,$H$5:$M$5, 0))*$F19</f>
        <v>68</v>
      </c>
      <c r="K19" s="3">
        <f>INDEX($H$6:$M$11,MATCH(K$15,$G$6:$G$11, 0),MATCH($G19,$H$5:$M$5, 0))*$F19</f>
        <v>34</v>
      </c>
      <c r="L19" s="3">
        <f>INDEX($H$6:$M$11,MATCH(L$15,$G$6:$G$11, 0),MATCH($G19,$H$5:$M$5, 0))*$F19</f>
        <v>0</v>
      </c>
      <c r="M19" s="4">
        <f>INDEX($H$6:$M$11,MATCH(M$15,$G$6:$G$11, 0),MATCH($G19,$H$5:$M$5, 0))*$F19</f>
        <v>0</v>
      </c>
      <c r="N19" s="14">
        <f t="shared" si="0"/>
        <v>170</v>
      </c>
    </row>
    <row r="20" spans="6:14" x14ac:dyDescent="0.2">
      <c r="F20" s="16">
        <f>INDEX(C$5:D$10,MATCH(G20,C$5:C$10,0),2)</f>
        <v>85</v>
      </c>
      <c r="G20" s="8" t="str">
        <v>Cigarros</v>
      </c>
      <c r="H20" s="3">
        <f>INDEX($H$6:$M$11,MATCH(H$15,$G$6:$G$11, 0),MATCH($G20,$H$5:$M$5, 0))*$F20</f>
        <v>0</v>
      </c>
      <c r="I20" s="3">
        <f>INDEX($H$6:$M$11,MATCH(I$15,$G$6:$G$11, 0),MATCH($G20,$H$5:$M$5, 0))*$F20</f>
        <v>0</v>
      </c>
      <c r="J20" s="3">
        <f>INDEX($H$6:$M$11,MATCH(J$15,$G$6:$G$11, 0),MATCH($G20,$H$5:$M$5, 0))*$F20</f>
        <v>0</v>
      </c>
      <c r="K20" s="3">
        <f>INDEX($H$6:$M$11,MATCH(K$15,$G$6:$G$11, 0),MATCH($G20,$H$5:$M$5, 0))*$F20</f>
        <v>0</v>
      </c>
      <c r="L20" s="3">
        <f>INDEX($H$6:$M$11,MATCH(L$15,$G$6:$G$11, 0),MATCH($G20,$H$5:$M$5, 0))*$F20</f>
        <v>85</v>
      </c>
      <c r="M20" s="4">
        <f>INDEX($H$6:$M$11,MATCH(M$15,$G$6:$G$11, 0),MATCH($G20,$H$5:$M$5, 0))*$F20</f>
        <v>170</v>
      </c>
      <c r="N20" s="14">
        <f t="shared" si="0"/>
        <v>255</v>
      </c>
    </row>
    <row r="21" spans="6:14" ht="17" thickBot="1" x14ac:dyDescent="0.25">
      <c r="F21" s="16">
        <f>INDEX(C$5:D$10,MATCH(G21,C$5:C$10,0),2)</f>
        <v>48</v>
      </c>
      <c r="G21" s="12" t="str">
        <v>Jamón</v>
      </c>
      <c r="H21" s="6">
        <f>INDEX($H$6:$M$11,MATCH(H$15,$G$6:$G$11, 0),MATCH($G21,$H$5:$M$5, 0))*$F21</f>
        <v>48</v>
      </c>
      <c r="I21" s="6">
        <f>INDEX($H$6:$M$11,MATCH(I$15,$G$6:$G$11, 0),MATCH($G21,$H$5:$M$5, 0))*$F21</f>
        <v>0</v>
      </c>
      <c r="J21" s="6">
        <f>INDEX($H$6:$M$11,MATCH(J$15,$G$6:$G$11, 0),MATCH($G21,$H$5:$M$5, 0))*$F21</f>
        <v>96</v>
      </c>
      <c r="K21" s="6">
        <f>INDEX($H$6:$M$11,MATCH(K$15,$G$6:$G$11, 0),MATCH($G21,$H$5:$M$5, 0))*$F21</f>
        <v>0</v>
      </c>
      <c r="L21" s="6">
        <f>INDEX($H$6:$M$11,MATCH(L$15,$G$6:$G$11, 0),MATCH($G21,$H$5:$M$5, 0))*$F21</f>
        <v>48</v>
      </c>
      <c r="M21" s="7">
        <f>INDEX($H$6:$M$11,MATCH(M$15,$G$6:$G$11, 0),MATCH($G21,$H$5:$M$5, 0))*$F21</f>
        <v>0</v>
      </c>
      <c r="N21" s="19">
        <f t="shared" si="0"/>
        <v>192</v>
      </c>
    </row>
    <row r="22" spans="6:14" x14ac:dyDescent="0.2">
      <c r="F22" s="17"/>
      <c r="G22" s="13" t="s">
        <v>17</v>
      </c>
      <c r="H22" s="5">
        <f t="shared" ref="H22:N22" si="1">SUM(H16:H21)</f>
        <v>229</v>
      </c>
      <c r="I22" s="5">
        <f t="shared" si="1"/>
        <v>151</v>
      </c>
      <c r="J22" s="5">
        <f t="shared" si="1"/>
        <v>368</v>
      </c>
      <c r="K22" s="5">
        <f t="shared" si="1"/>
        <v>73</v>
      </c>
      <c r="L22" s="5">
        <f t="shared" si="1"/>
        <v>202</v>
      </c>
      <c r="M22" s="5">
        <f t="shared" si="1"/>
        <v>296</v>
      </c>
      <c r="N22" s="5">
        <f t="shared" si="1"/>
        <v>1319</v>
      </c>
    </row>
  </sheetData>
  <conditionalFormatting sqref="N16:N21">
    <cfRule type="aboveAverage" dxfId="3" priority="2"/>
  </conditionalFormatting>
  <conditionalFormatting sqref="H22:M22">
    <cfRule type="aboveAverage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3FAD-9FEB-4243-A4DB-60D80F0C0A0C}">
  <dimension ref="A4:S24"/>
  <sheetViews>
    <sheetView tabSelected="1" workbookViewId="0">
      <selection activeCell="N27" sqref="N27"/>
    </sheetView>
  </sheetViews>
  <sheetFormatPr baseColWidth="10" defaultRowHeight="16" x14ac:dyDescent="0.2"/>
  <sheetData>
    <row r="4" spans="1:18" x14ac:dyDescent="0.2">
      <c r="A4" t="s">
        <v>0</v>
      </c>
      <c r="B4" s="1" t="s">
        <v>15</v>
      </c>
    </row>
    <row r="5" spans="1:18" x14ac:dyDescent="0.2">
      <c r="A5" t="s">
        <v>1</v>
      </c>
      <c r="B5" s="2">
        <v>39</v>
      </c>
      <c r="D5" t="s">
        <v>7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</row>
    <row r="6" spans="1:18" x14ac:dyDescent="0.2">
      <c r="A6" t="s">
        <v>2</v>
      </c>
      <c r="B6" s="2">
        <v>48</v>
      </c>
      <c r="D6" t="s">
        <v>8</v>
      </c>
      <c r="E6">
        <v>2</v>
      </c>
      <c r="F6">
        <v>1</v>
      </c>
      <c r="G6">
        <v>1</v>
      </c>
      <c r="H6">
        <v>1</v>
      </c>
      <c r="I6">
        <v>0</v>
      </c>
      <c r="J6">
        <v>1</v>
      </c>
      <c r="M6" s="2" cm="1">
        <f t="array" ref="M6:R6">TRANSPOSE(B$5:B$10)</f>
        <v>39</v>
      </c>
      <c r="N6" s="2">
        <v>48</v>
      </c>
      <c r="O6" s="2">
        <v>21</v>
      </c>
      <c r="P6" s="2">
        <v>34</v>
      </c>
      <c r="Q6" s="2">
        <v>85</v>
      </c>
      <c r="R6" s="2">
        <v>48</v>
      </c>
    </row>
    <row r="7" spans="1:18" x14ac:dyDescent="0.2">
      <c r="A7" t="s">
        <v>3</v>
      </c>
      <c r="B7" s="2">
        <v>21</v>
      </c>
      <c r="D7" t="s">
        <v>9</v>
      </c>
      <c r="E7">
        <v>3</v>
      </c>
      <c r="F7">
        <v>0</v>
      </c>
      <c r="G7">
        <v>0</v>
      </c>
      <c r="H7">
        <v>1</v>
      </c>
      <c r="I7">
        <v>0</v>
      </c>
      <c r="J7">
        <v>0</v>
      </c>
      <c r="M7" s="2" cm="1">
        <f t="array" ref="M7:R7">TRANSPOSE(B$5:B$10)</f>
        <v>39</v>
      </c>
      <c r="N7" s="2">
        <v>48</v>
      </c>
      <c r="O7" s="2">
        <v>21</v>
      </c>
      <c r="P7" s="2">
        <v>34</v>
      </c>
      <c r="Q7" s="2">
        <v>85</v>
      </c>
      <c r="R7" s="2">
        <v>48</v>
      </c>
    </row>
    <row r="8" spans="1:18" x14ac:dyDescent="0.2">
      <c r="A8" t="s">
        <v>4</v>
      </c>
      <c r="B8" s="2">
        <v>34</v>
      </c>
      <c r="D8" t="s">
        <v>10</v>
      </c>
      <c r="E8">
        <v>4</v>
      </c>
      <c r="F8">
        <v>1</v>
      </c>
      <c r="G8">
        <v>0</v>
      </c>
      <c r="H8">
        <v>2</v>
      </c>
      <c r="I8">
        <v>0</v>
      </c>
      <c r="J8">
        <v>2</v>
      </c>
      <c r="M8" s="2" cm="1">
        <f t="array" ref="M8:R8">TRANSPOSE(B$5:B$10)</f>
        <v>39</v>
      </c>
      <c r="N8" s="2">
        <v>48</v>
      </c>
      <c r="O8" s="2">
        <v>21</v>
      </c>
      <c r="P8" s="2">
        <v>34</v>
      </c>
      <c r="Q8" s="2">
        <v>85</v>
      </c>
      <c r="R8" s="2">
        <v>48</v>
      </c>
    </row>
    <row r="9" spans="1:18" x14ac:dyDescent="0.2">
      <c r="A9" t="s">
        <v>5</v>
      </c>
      <c r="B9" s="2">
        <v>85</v>
      </c>
      <c r="D9" t="s">
        <v>11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M9" s="2" cm="1">
        <f t="array" ref="M9:R9">TRANSPOSE(B$5:B$10)</f>
        <v>39</v>
      </c>
      <c r="N9" s="2">
        <v>48</v>
      </c>
      <c r="O9" s="2">
        <v>21</v>
      </c>
      <c r="P9" s="2">
        <v>34</v>
      </c>
      <c r="Q9" s="2">
        <v>85</v>
      </c>
      <c r="R9" s="2">
        <v>48</v>
      </c>
    </row>
    <row r="10" spans="1:18" x14ac:dyDescent="0.2">
      <c r="A10" t="s">
        <v>6</v>
      </c>
      <c r="B10" s="2">
        <v>48</v>
      </c>
      <c r="D10" t="s">
        <v>12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M10" s="2" cm="1">
        <f t="array" ref="M10:R10">TRANSPOSE(B$5:B$10)</f>
        <v>39</v>
      </c>
      <c r="N10" s="2">
        <v>48</v>
      </c>
      <c r="O10" s="2">
        <v>21</v>
      </c>
      <c r="P10" s="2">
        <v>34</v>
      </c>
      <c r="Q10" s="2">
        <v>85</v>
      </c>
      <c r="R10" s="2">
        <v>48</v>
      </c>
    </row>
    <row r="11" spans="1:18" x14ac:dyDescent="0.2">
      <c r="D11" t="s">
        <v>13</v>
      </c>
      <c r="E11">
        <v>0</v>
      </c>
      <c r="F11">
        <v>0</v>
      </c>
      <c r="G11">
        <v>6</v>
      </c>
      <c r="H11">
        <v>0</v>
      </c>
      <c r="I11">
        <v>2</v>
      </c>
      <c r="J11">
        <v>0</v>
      </c>
      <c r="M11" s="2" cm="1">
        <f t="array" ref="M11:R11">TRANSPOSE(B$5:B$10)</f>
        <v>39</v>
      </c>
      <c r="N11" s="2">
        <v>48</v>
      </c>
      <c r="O11" s="2">
        <v>21</v>
      </c>
      <c r="P11" s="2">
        <v>34</v>
      </c>
      <c r="Q11" s="2">
        <v>85</v>
      </c>
      <c r="R11" s="2">
        <v>48</v>
      </c>
    </row>
    <row r="17" spans="5:19" x14ac:dyDescent="0.2">
      <c r="L17" t="s">
        <v>7</v>
      </c>
      <c r="M17" t="s">
        <v>1</v>
      </c>
      <c r="N17" t="s">
        <v>2</v>
      </c>
      <c r="O17" t="s">
        <v>3</v>
      </c>
      <c r="P17" t="s">
        <v>4</v>
      </c>
      <c r="Q17" t="s">
        <v>5</v>
      </c>
      <c r="R17" t="s">
        <v>6</v>
      </c>
      <c r="S17" t="s">
        <v>17</v>
      </c>
    </row>
    <row r="18" spans="5:19" x14ac:dyDescent="0.2">
      <c r="E18" cm="1">
        <f t="array" ref="E18:J23">2*E6:J11</f>
        <v>4</v>
      </c>
      <c r="F18">
        <v>2</v>
      </c>
      <c r="G18">
        <v>2</v>
      </c>
      <c r="H18">
        <v>2</v>
      </c>
      <c r="I18">
        <v>0</v>
      </c>
      <c r="J18">
        <v>2</v>
      </c>
      <c r="L18" t="s">
        <v>8</v>
      </c>
      <c r="M18" s="2" cm="1">
        <f t="array" ref="M18:R23">E6:J11*M6:R11</f>
        <v>78</v>
      </c>
      <c r="N18" s="2">
        <v>48</v>
      </c>
      <c r="O18" s="2">
        <v>21</v>
      </c>
      <c r="P18" s="2">
        <v>34</v>
      </c>
      <c r="Q18" s="2">
        <v>0</v>
      </c>
      <c r="R18" s="2">
        <v>48</v>
      </c>
      <c r="S18" s="18">
        <f>SUM(M18:R18)</f>
        <v>229</v>
      </c>
    </row>
    <row r="19" spans="5:19" x14ac:dyDescent="0.2">
      <c r="E19">
        <v>6</v>
      </c>
      <c r="F19">
        <v>0</v>
      </c>
      <c r="G19">
        <v>0</v>
      </c>
      <c r="H19">
        <v>2</v>
      </c>
      <c r="I19">
        <v>0</v>
      </c>
      <c r="J19">
        <v>0</v>
      </c>
      <c r="L19" t="s">
        <v>9</v>
      </c>
      <c r="M19" s="2">
        <v>117</v>
      </c>
      <c r="N19" s="2">
        <v>0</v>
      </c>
      <c r="O19" s="2">
        <v>0</v>
      </c>
      <c r="P19" s="2">
        <v>34</v>
      </c>
      <c r="Q19" s="2">
        <v>0</v>
      </c>
      <c r="R19" s="2">
        <v>0</v>
      </c>
      <c r="S19" s="18">
        <f t="shared" ref="S19:S24" si="0">SUM(M19:R19)</f>
        <v>151</v>
      </c>
    </row>
    <row r="20" spans="5:19" x14ac:dyDescent="0.2">
      <c r="E20">
        <v>8</v>
      </c>
      <c r="F20">
        <v>2</v>
      </c>
      <c r="G20">
        <v>0</v>
      </c>
      <c r="H20">
        <v>4</v>
      </c>
      <c r="I20">
        <v>0</v>
      </c>
      <c r="J20">
        <v>4</v>
      </c>
      <c r="L20" t="s">
        <v>10</v>
      </c>
      <c r="M20" s="2">
        <v>156</v>
      </c>
      <c r="N20" s="2">
        <v>48</v>
      </c>
      <c r="O20" s="2">
        <v>0</v>
      </c>
      <c r="P20" s="2">
        <v>68</v>
      </c>
      <c r="Q20" s="2">
        <v>0</v>
      </c>
      <c r="R20" s="2">
        <v>96</v>
      </c>
      <c r="S20" s="18">
        <f t="shared" si="0"/>
        <v>368</v>
      </c>
    </row>
    <row r="21" spans="5:19" x14ac:dyDescent="0.2">
      <c r="E21">
        <v>2</v>
      </c>
      <c r="F21">
        <v>0</v>
      </c>
      <c r="G21">
        <v>0</v>
      </c>
      <c r="H21">
        <v>2</v>
      </c>
      <c r="I21">
        <v>0</v>
      </c>
      <c r="J21">
        <v>0</v>
      </c>
      <c r="L21" t="s">
        <v>11</v>
      </c>
      <c r="M21" s="2">
        <v>39</v>
      </c>
      <c r="N21" s="2">
        <v>0</v>
      </c>
      <c r="O21" s="2">
        <v>0</v>
      </c>
      <c r="P21" s="2">
        <v>34</v>
      </c>
      <c r="Q21" s="2">
        <v>0</v>
      </c>
      <c r="R21" s="2">
        <v>0</v>
      </c>
      <c r="S21" s="18">
        <f t="shared" si="0"/>
        <v>73</v>
      </c>
    </row>
    <row r="22" spans="5:19" x14ac:dyDescent="0.2">
      <c r="E22">
        <v>0</v>
      </c>
      <c r="F22">
        <v>2</v>
      </c>
      <c r="G22">
        <v>2</v>
      </c>
      <c r="H22">
        <v>0</v>
      </c>
      <c r="I22">
        <v>2</v>
      </c>
      <c r="J22">
        <v>2</v>
      </c>
      <c r="L22" t="s">
        <v>12</v>
      </c>
      <c r="M22" s="2">
        <v>0</v>
      </c>
      <c r="N22" s="2">
        <v>48</v>
      </c>
      <c r="O22" s="2">
        <v>21</v>
      </c>
      <c r="P22" s="2">
        <v>0</v>
      </c>
      <c r="Q22" s="2">
        <v>85</v>
      </c>
      <c r="R22" s="2">
        <v>48</v>
      </c>
      <c r="S22" s="18">
        <f t="shared" si="0"/>
        <v>202</v>
      </c>
    </row>
    <row r="23" spans="5:19" x14ac:dyDescent="0.2">
      <c r="E23">
        <v>0</v>
      </c>
      <c r="F23">
        <v>0</v>
      </c>
      <c r="G23">
        <v>12</v>
      </c>
      <c r="H23">
        <v>0</v>
      </c>
      <c r="I23">
        <v>4</v>
      </c>
      <c r="J23">
        <v>0</v>
      </c>
      <c r="L23" t="s">
        <v>13</v>
      </c>
      <c r="M23" s="2">
        <v>0</v>
      </c>
      <c r="N23" s="2">
        <v>0</v>
      </c>
      <c r="O23" s="2">
        <v>126</v>
      </c>
      <c r="P23" s="2">
        <v>0</v>
      </c>
      <c r="Q23" s="2">
        <v>170</v>
      </c>
      <c r="R23" s="2">
        <v>0</v>
      </c>
      <c r="S23" s="18">
        <f t="shared" si="0"/>
        <v>296</v>
      </c>
    </row>
    <row r="24" spans="5:19" x14ac:dyDescent="0.2">
      <c r="L24" t="s">
        <v>17</v>
      </c>
      <c r="M24" s="18">
        <f>SUM(M18:M23)</f>
        <v>390</v>
      </c>
      <c r="N24" s="18">
        <f t="shared" ref="N24:S24" si="1">SUM(N18:N23)</f>
        <v>144</v>
      </c>
      <c r="O24" s="18">
        <f t="shared" si="1"/>
        <v>168</v>
      </c>
      <c r="P24" s="18">
        <f t="shared" si="1"/>
        <v>170</v>
      </c>
      <c r="Q24" s="18">
        <f t="shared" si="1"/>
        <v>255</v>
      </c>
      <c r="R24" s="18">
        <f t="shared" si="1"/>
        <v>192</v>
      </c>
      <c r="S24" s="18">
        <f t="shared" si="0"/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2025-08-04T20:43:40Z</dcterms:created>
  <dcterms:modified xsi:type="dcterms:W3CDTF">2025-08-04T22:05:34Z</dcterms:modified>
</cp:coreProperties>
</file>