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imelines/timeline1.xml" ContentType="application/vnd.ms-excel.timelin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sesion03/"/>
    </mc:Choice>
  </mc:AlternateContent>
  <xr:revisionPtr revIDLastSave="0" documentId="13_ncr:1_{67CC20BF-67EE-4241-98B4-1F1276F91C21}" xr6:coauthVersionLast="47" xr6:coauthVersionMax="47" xr10:uidLastSave="{00000000-0000-0000-0000-000000000000}"/>
  <bookViews>
    <workbookView xWindow="-38400" yWindow="-3600" windowWidth="24240" windowHeight="21600" activeTab="3" xr2:uid="{6DFC56CB-09F6-1245-B11A-A679C4D942DC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NativeTimeline_Fecha">#N/A</definedName>
  </definedNames>
  <calcPr calcId="181029"/>
  <pivotCaches>
    <pivotCache cacheId="20" r:id="rId5"/>
    <pivotCache cacheId="27" r:id="rId6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2" l="1"/>
  <c r="V9" i="2"/>
  <c r="U9" i="2"/>
  <c r="W6" i="2"/>
  <c r="W7" i="2"/>
  <c r="W8" i="2"/>
  <c r="W5" i="2"/>
  <c r="V5" i="2" a="1"/>
  <c r="V5" i="2" s="1"/>
  <c r="V6" i="2" a="1"/>
  <c r="V6" i="2" s="1"/>
  <c r="V7" i="2" a="1"/>
  <c r="V7" i="2"/>
  <c r="V8" i="2" a="1"/>
  <c r="V8" i="2" s="1"/>
  <c r="U6" i="2" a="1"/>
  <c r="U6" i="2" s="1"/>
  <c r="U7" i="2" a="1"/>
  <c r="U7" i="2" s="1"/>
  <c r="U8" i="2" a="1"/>
  <c r="U8" i="2" s="1"/>
  <c r="U5" i="2" a="1"/>
  <c r="U5" i="2" s="1"/>
  <c r="U20" i="2" a="1"/>
  <c r="U20" i="2" s="1"/>
  <c r="U4" i="2" a="1"/>
  <c r="U4" i="2" s="1"/>
  <c r="T5" i="2" a="1"/>
  <c r="T5" i="2" s="1"/>
  <c r="N19" i="2"/>
  <c r="M19" i="2"/>
  <c r="M3" i="2" a="1"/>
  <c r="M3" i="2" s="1"/>
  <c r="V23" i="1" a="1"/>
  <c r="V23" i="1" s="1"/>
  <c r="V24" i="1" a="1"/>
  <c r="V24" i="1" s="1"/>
  <c r="V22" i="1" a="1"/>
  <c r="V22" i="1" s="1"/>
  <c r="U23" i="1" a="1"/>
  <c r="U23" i="1" s="1"/>
  <c r="U24" i="1" a="1"/>
  <c r="U24" i="1" s="1"/>
  <c r="U22" i="1" a="1"/>
  <c r="U22" i="1" s="1"/>
  <c r="T22" i="1" a="1"/>
  <c r="T22" i="1" s="1"/>
  <c r="R23" i="1" a="1"/>
  <c r="R23" i="1" s="1"/>
  <c r="R24" i="1" a="1"/>
  <c r="R24" i="1" s="1"/>
  <c r="R25" i="1" a="1"/>
  <c r="R25" i="1"/>
  <c r="R22" i="1" a="1"/>
  <c r="R22" i="1" s="1"/>
  <c r="Q23" i="1" a="1"/>
  <c r="Q23" i="1" s="1"/>
  <c r="Q24" i="1" a="1"/>
  <c r="Q24" i="1" s="1"/>
  <c r="Q25" i="1" a="1"/>
  <c r="Q25" i="1" s="1"/>
  <c r="N25" i="1" a="1"/>
  <c r="N25" i="1" s="1"/>
  <c r="Q22" i="1" a="1"/>
  <c r="Q22" i="1" s="1"/>
  <c r="P22" i="1" a="1"/>
  <c r="P22" i="1" s="1"/>
  <c r="N26" i="1" a="1"/>
  <c r="N26" i="1" s="1"/>
  <c r="N22" i="1"/>
  <c r="N23" i="1"/>
  <c r="M23" i="1"/>
  <c r="M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<sst xmlns="http://schemas.openxmlformats.org/spreadsheetml/2006/main" count="355" uniqueCount="45">
  <si>
    <t>Venta</t>
  </si>
  <si>
    <t>Concentrado de ventas (Tipo B)</t>
  </si>
  <si>
    <t>Fecha</t>
  </si>
  <si>
    <t>Cliente</t>
  </si>
  <si>
    <t>Total</t>
  </si>
  <si>
    <t>Tipo Pago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</si>
  <si>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</si>
  <si>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</si>
  <si>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</si>
  <si>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</si>
  <si>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</si>
  <si>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</si>
  <si>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</si>
  <si>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</si>
  <si>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</si>
  <si>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</si>
  <si>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</si>
  <si>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</si>
  <si>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</si>
  <si>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</si>
  <si>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C003</t>
  </si>
  <si>
    <t>C001</t>
  </si>
  <si>
    <t>C002</t>
  </si>
  <si>
    <t>C004</t>
  </si>
  <si>
    <t>Efectivo</t>
  </si>
  <si>
    <t>Tarjeta Crédito</t>
  </si>
  <si>
    <t>Tarjeta Débito</t>
  </si>
  <si>
    <t>Grupo</t>
  </si>
  <si>
    <t>Individuo</t>
  </si>
  <si>
    <t>Totalizador</t>
  </si>
  <si>
    <t>SUMA TOTAL</t>
  </si>
  <si>
    <t>PROMEDIO TOTAL</t>
  </si>
  <si>
    <t>SUMA</t>
  </si>
  <si>
    <t>PROMEDIO</t>
  </si>
  <si>
    <t>IND</t>
  </si>
  <si>
    <t>GRU</t>
  </si>
  <si>
    <t>TOT</t>
  </si>
  <si>
    <t>Etiquetas de fila</t>
  </si>
  <si>
    <t>Total general</t>
  </si>
  <si>
    <t>Suma de Total</t>
  </si>
  <si>
    <t>Etiquetas de columna</t>
  </si>
  <si>
    <t>FORMATO LARGO</t>
  </si>
  <si>
    <t>FORMATO ANCHO</t>
  </si>
  <si>
    <t>Promedio de Total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</si>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</sst>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/>
    <xf numFmtId="44" fontId="0" fillId="0" borderId="0" xfId="0" applyNumberFormat="1"/>
    <xf numFmtId="44" fontId="0" fillId="0" borderId="0" xfId="1" applyFont="1" applyBorder="1"/>
    <xf numFmtId="44" fontId="0" fillId="0" borderId="1" xfId="1" applyFont="1" applyBorder="1"/>
    <xf numFmtId="44" fontId="0" fillId="0" borderId="3" xfId="1" applyFont="1" applyBorder="1"/>
    <xf numFmtId="44" fontId="0" fillId="0" borderId="2" xfId="1" applyFont="1" applyBorder="1"/>
    <xf numFmtId="0" fontId="3" fillId="0" borderId="0" xfId="0" applyFont="1"/>
    <xf numFmtId="44" fontId="3" fillId="0" borderId="0" xfId="0" applyNumberFormat="1" applyFont="1"/>
    <xf numFmtId="44" fontId="3" fillId="2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2" borderId="0" xfId="0" applyFill="1" applyAlignment="1">
      <alignment horizontal="center"/>
    </xf>
  </cellXfs>
  <cellStyles count="2">
    <cellStyle name="Moneda" xfId="1" builtinId="4"/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1" formatCode="0"/>
    </dxf>
    <dxf>
      <numFmt numFmtId="34" formatCode="_-&quot;$&quot;* #,##0.00_-;\-&quot;$&quot;* #,##0.00_-;_-&quot;$&quot;* &quot;-&quot;??_-;_-@_-"/>
    </dxf>
    <dxf>
      <numFmt numFmtId="1" formatCode="0"/>
    </dxf>
    <dxf>
      <numFmt numFmtId="1" formatCode="0"/>
    </dxf>
    <dxf>
      <numFmt numFmtId="167" formatCode="0.0"/>
    </dxf>
    <dxf>
      <numFmt numFmtId="167" formatCode="0.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327506</xdr:colOff>
      <xdr:row>15</xdr:row>
      <xdr:rowOff>180109</xdr:rowOff>
    </xdr:from>
    <xdr:to>
      <xdr:col>9</xdr:col>
      <xdr:colOff>752379</xdr:colOff>
      <xdr:row>22</xdr:row>
      <xdr:rowOff>86591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Fecha">
              <a:extLst>
                <a:ext uri="{FF2B5EF4-FFF2-40B4-BE49-F238E27FC236}">
                  <a16:creationId xmlns:a16="http://schemas.microsoft.com/office/drawing/2014/main" id="{744A1C0A-EA72-EBE3-3F46-011B60AE39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0082" y="3210791"/>
              <a:ext cx="33401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75.778802083332" createdVersion="8" refreshedVersion="8" minRefreshableVersion="3" recordCount="14" xr:uid="{65DE5643-9FC9-5B46-ADBE-B3EE34C46A21}">
  <cacheSource type="worksheet">
    <worksheetSource ref="B3:F17" sheet="Hoja3"/>
  </cacheSource>
  <cacheFields count="5">
    <cacheField name="Venta" numFmtId="0">
      <sharedItems count="14">
        <s v="V001"/>
        <s v="V002"/>
        <s v="V003"/>
        <s v="V004"/>
        <s v="V005"/>
        <s v="V006"/>
        <s v="V007"/>
        <s v="V008"/>
        <s v="V009"/>
        <s v="V010"/>
        <s v="V011"/>
        <s v="V012"/>
        <s v="V013"/>
        <s v="V014"/>
      </sharedItems>
    </cacheField>
    <cacheField name="Fecha" numFmtId="14">
      <sharedItems containsSemiMixedTypes="0" containsNonDate="0" containsDate="1" containsString="0" minDate="2025-08-05T00:00:00" maxDate="2025-08-07T00:00:00" count="2">
        <d v="2025-08-05T00:00:00"/>
        <d v="2025-08-06T00:00:00"/>
      </sharedItems>
    </cacheField>
    <cacheField name="Cliente" numFmtId="0">
      <sharedItems count="4">
        <s v="C003"/>
        <s v="C001"/>
        <s v="C002"/>
        <s v="C004"/>
      </sharedItems>
    </cacheField>
    <cacheField name="Total" numFmtId="44">
      <sharedItems containsSemiMixedTypes="0" containsString="0" containsNumber="1" containsInteger="1" minValue="345" maxValue="3400"/>
    </cacheField>
    <cacheField name="Tipo Pag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75.786411921297" createdVersion="8" refreshedVersion="8" minRefreshableVersion="3" recordCount="14" xr:uid="{6243BEED-2FE0-084A-BE29-77D134610F8F}">
  <cacheSource type="worksheet">
    <worksheetSource name="TablaVentas"/>
  </cacheSource>
  <cacheFields count="5">
    <cacheField name="Venta" numFmtId="0">
      <sharedItems count="14">
        <s v="V001"/>
        <s v="V002"/>
        <s v="V003"/>
        <s v="V004"/>
        <s v="V005"/>
        <s v="V006"/>
        <s v="V007"/>
        <s v="V008"/>
        <s v="V009"/>
        <s v="V010"/>
        <s v="V011"/>
        <s v="V012"/>
        <s v="V013"/>
        <s v="V014"/>
      </sharedItems>
    </cacheField>
    <cacheField name="Fecha" numFmtId="14">
      <sharedItems containsSemiMixedTypes="0" containsNonDate="0" containsDate="1" containsString="0" minDate="2025-08-05T00:00:00" maxDate="2025-08-07T00:00:00" count="2">
        <d v="2025-08-05T00:00:00"/>
        <d v="2025-08-06T00:00:00"/>
      </sharedItems>
    </cacheField>
    <cacheField name="Cliente" numFmtId="0">
      <sharedItems count="4">
        <s v="C003"/>
        <s v="C001"/>
        <s v="C002"/>
        <s v="C004"/>
      </sharedItems>
    </cacheField>
    <cacheField name="Total" numFmtId="44">
      <sharedItems containsSemiMixedTypes="0" containsString="0" containsNumber="1" containsInteger="1" minValue="345" maxValue="3400"/>
    </cacheField>
    <cacheField name="Tipo Pago" numFmtId="0">
      <sharedItems count="3">
        <s v="Efectivo"/>
        <s v="Tarjeta Crédito"/>
        <s v="Tarjeta Débito"/>
      </sharedItems>
    </cacheField>
  </cacheFields>
  <extLst>
    <ext xmlns:x14="http://schemas.microsoft.com/office/spreadsheetml/2009/9/main" uri="{725AE2AE-9491-48be-B2B4-4EB974FC3084}">
      <x14:pivotCacheDefinition pivotCacheId="46667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n v="567"/>
    <s v="Efectivo"/>
  </r>
  <r>
    <x v="1"/>
    <x v="0"/>
    <x v="1"/>
    <n v="1345"/>
    <s v="Tarjeta Crédito"/>
  </r>
  <r>
    <x v="2"/>
    <x v="0"/>
    <x v="2"/>
    <n v="2100"/>
    <s v="Tarjeta Débito"/>
  </r>
  <r>
    <x v="3"/>
    <x v="0"/>
    <x v="2"/>
    <n v="1800"/>
    <s v="Tarjeta Débito"/>
  </r>
  <r>
    <x v="4"/>
    <x v="0"/>
    <x v="0"/>
    <n v="3400"/>
    <s v="Efectivo"/>
  </r>
  <r>
    <x v="5"/>
    <x v="0"/>
    <x v="3"/>
    <n v="358"/>
    <s v="Tarjeta Crédito"/>
  </r>
  <r>
    <x v="6"/>
    <x v="0"/>
    <x v="3"/>
    <n v="499"/>
    <s v="Tarjeta Débito"/>
  </r>
  <r>
    <x v="7"/>
    <x v="0"/>
    <x v="1"/>
    <n v="555"/>
    <s v="Efectivo"/>
  </r>
  <r>
    <x v="8"/>
    <x v="1"/>
    <x v="3"/>
    <n v="345"/>
    <s v="Tarjeta Crédito"/>
  </r>
  <r>
    <x v="9"/>
    <x v="1"/>
    <x v="0"/>
    <n v="679"/>
    <s v="Efectivo"/>
  </r>
  <r>
    <x v="10"/>
    <x v="1"/>
    <x v="2"/>
    <n v="956"/>
    <s v="Efectivo"/>
  </r>
  <r>
    <x v="11"/>
    <x v="1"/>
    <x v="3"/>
    <n v="478"/>
    <s v="Efectivo"/>
  </r>
  <r>
    <x v="12"/>
    <x v="1"/>
    <x v="1"/>
    <n v="875"/>
    <s v="Tarjeta Débito"/>
  </r>
  <r>
    <x v="13"/>
    <x v="1"/>
    <x v="3"/>
    <n v="1290"/>
    <s v="Efectiv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n v="567"/>
    <x v="0"/>
  </r>
  <r>
    <x v="1"/>
    <x v="0"/>
    <x v="1"/>
    <n v="1345"/>
    <x v="1"/>
  </r>
  <r>
    <x v="2"/>
    <x v="0"/>
    <x v="2"/>
    <n v="2100"/>
    <x v="2"/>
  </r>
  <r>
    <x v="3"/>
    <x v="0"/>
    <x v="2"/>
    <n v="1800"/>
    <x v="2"/>
  </r>
  <r>
    <x v="4"/>
    <x v="0"/>
    <x v="0"/>
    <n v="3400"/>
    <x v="0"/>
  </r>
  <r>
    <x v="5"/>
    <x v="0"/>
    <x v="3"/>
    <n v="358"/>
    <x v="1"/>
  </r>
  <r>
    <x v="6"/>
    <x v="0"/>
    <x v="3"/>
    <n v="499"/>
    <x v="2"/>
  </r>
  <r>
    <x v="7"/>
    <x v="0"/>
    <x v="1"/>
    <n v="555"/>
    <x v="0"/>
  </r>
  <r>
    <x v="8"/>
    <x v="1"/>
    <x v="3"/>
    <n v="345"/>
    <x v="1"/>
  </r>
  <r>
    <x v="9"/>
    <x v="1"/>
    <x v="0"/>
    <n v="679"/>
    <x v="0"/>
  </r>
  <r>
    <x v="10"/>
    <x v="1"/>
    <x v="2"/>
    <n v="956"/>
    <x v="0"/>
  </r>
  <r>
    <x v="11"/>
    <x v="1"/>
    <x v="3"/>
    <n v="478"/>
    <x v="0"/>
  </r>
  <r>
    <x v="12"/>
    <x v="1"/>
    <x v="1"/>
    <n v="875"/>
    <x v="2"/>
  </r>
  <r>
    <x v="13"/>
    <x v="1"/>
    <x v="3"/>
    <n v="129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A81405-C3E9-2443-9EEE-128C85700E6D}" name="TablaDinámica3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H22:K28" firstHeaderRow="1" firstDataRow="2" firstDataCol="1"/>
  <pivotFields count="5">
    <pivotField showAll="0"/>
    <pivotField axis="axisCol" numFmtId="14" showAll="0">
      <items count="3">
        <item x="0"/>
        <item x="1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dataField="1" numFmtId="44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Total" fld="3" baseField="0" baseItem="0" numFmtId="44"/>
  </dataFields>
  <formats count="1">
    <format dxfId="14">
      <pivotArea outline="0" collapsedLevelsAreSubtotals="1" fieldPosition="0"/>
    </format>
  </format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98923D-ED97-F74E-A4F5-2F20667DA214}" name="TablaDinámica2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3:K19" firstHeaderRow="1" firstDataRow="2" firstDataCol="1"/>
  <pivotFields count="5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numFmtId="14" showAll="0">
      <items count="3">
        <item x="0"/>
        <item x="1"/>
        <item t="default"/>
      </items>
    </pivotField>
    <pivotField showAll="0"/>
    <pivotField dataField="1"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Total" fld="3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DCCDB-0871-2F41-92E0-3B23C4BCB4D9}" name="TablaDinámica4" cacheId="27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H3:K11" firstHeaderRow="1" firstDataRow="2" firstDataCol="1" rowPageCount="1" colPageCount="1"/>
  <pivotFields count="5">
    <pivotField axis="axisPage" multipleItemSelectionAllowed="1" showAll="0">
      <items count="15">
        <item x="0"/>
        <item h="1" x="1"/>
        <item x="2"/>
        <item h="1" x="3"/>
        <item h="1" x="4"/>
        <item h="1" x="5"/>
        <item x="6"/>
        <item h="1" x="7"/>
        <item h="1" x="8"/>
        <item h="1" x="9"/>
        <item h="1" x="10"/>
        <item x="11"/>
        <item x="12"/>
        <item h="1" x="13"/>
        <item t="default"/>
      </items>
    </pivotField>
    <pivotField axis="axisRow" numFmtId="14" showAll="0">
      <items count="3">
        <item x="0"/>
        <item x="1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dataField="1" numFmtId="44" showAll="0"/>
    <pivotField axis="axisCol" showAll="0">
      <items count="4">
        <item x="0"/>
        <item x="1"/>
        <item x="2"/>
        <item t="default"/>
      </items>
    </pivotField>
  </pivotFields>
  <rowFields count="2">
    <field x="2"/>
    <field x="1"/>
  </rowFields>
  <rowItems count="7">
    <i>
      <x v="1"/>
    </i>
    <i r="1">
      <x/>
    </i>
    <i>
      <x v="2"/>
    </i>
    <i r="1">
      <x/>
    </i>
    <i>
      <x v="3"/>
    </i>
    <i r="1">
      <x/>
    </i>
    <i t="grand">
      <x/>
    </i>
  </rowItems>
  <colFields count="1">
    <field x="4"/>
  </colFields>
  <colItems count="3">
    <i>
      <x/>
    </i>
    <i>
      <x v="2"/>
    </i>
    <i t="grand">
      <x/>
    </i>
  </colItems>
  <pageFields count="1">
    <pageField fld="0" hier="-1"/>
  </pageFields>
  <dataFields count="1">
    <dataField name="Promedio de Total" fld="3" subtotal="average" baseField="0" baseItem="0" numFmtId="44"/>
  </dataFields>
  <pivotTableStyleInfo name="PivotStyleLight16" showRowHeaders="1" showColHeaders="1" showRowStripes="0" showColStripes="0" showLastColumn="1"/>
  <filters count="1">
    <filter fld="1" type="dateBetween" evalOrder="-1" id="6" name="Fecha">
      <autoFilter ref="A1">
        <filterColumn colId="0">
          <customFilters and="1">
            <customFilter operator="greaterThanOrEqual" val="45870"/>
            <customFilter operator="lessThanOrEqual" val="4587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55C8E5-6087-1947-AEB2-FBB6E21C5A96}" name="TablaVentas" displayName="TablaVentas" ref="B3:F17" totalsRowShown="0" headerRowDxfId="0">
  <autoFilter ref="B3:F17" xr:uid="{AE55C8E5-6087-1947-AEB2-FBB6E21C5A96}"/>
  <tableColumns count="5">
    <tableColumn id="1" xr3:uid="{50D4BDAB-D7B4-6041-A764-F2B8D790C511}" name="Venta" dataDxfId="4"/>
    <tableColumn id="2" xr3:uid="{62BDD9FC-6E4A-5D4D-968D-5B16EAD9398A}" name="Fecha" dataDxfId="3"/>
    <tableColumn id="3" xr3:uid="{BD9787A0-41D4-194F-9DD7-B70705DBF9E2}" name="Cliente" dataDxfId="2"/>
    <tableColumn id="4" xr3:uid="{B6F4A328-E673-3448-9B7D-30933011B765}" name="Total" dataDxfId="1" dataCellStyle="Moneda"/>
    <tableColumn id="5" xr3:uid="{E409DCE8-6750-9A4C-A187-4F70CB46F73C}" name="Tipo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4F7CC8A5-EAE2-754E-9DFC-E9603BB6A21B}" sourceName="Fecha">
  <pivotTables>
    <pivotTable tabId="4" name="TablaDinámica4"/>
  </pivotTables>
  <state minimalRefreshVersion="6" lastRefreshVersion="6" pivotCacheId="4666753" filterType="dateBetween">
    <selection startDate="2025-08-01T00:00:00" endDate="2025-08-05T00:00:00"/>
    <bounds startDate="2025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6A2E8410-BA60-0444-BE83-4C54CE8199A4}" cache="NativeTimeline_Fecha" caption="Fecha" level="3" selectionLevel="3" scrollPosition="2025-07-30T00:00:00"/>
</timeline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307-9FC9-BE4E-9445-42CBC608A8D1}">
  <dimension ref="C2:V26"/>
  <sheetViews>
    <sheetView topLeftCell="J5" zoomScale="179" workbookViewId="0">
      <selection activeCell="M22" sqref="M22"/>
    </sheetView>
  </sheetViews>
  <sheetFormatPr baseColWidth="10" defaultRowHeight="16" x14ac:dyDescent="0.2"/>
  <cols>
    <col min="7" max="7" width="18.83203125" customWidth="1"/>
    <col min="13" max="13" width="16" customWidth="1"/>
    <col min="14" max="14" width="15.33203125" customWidth="1"/>
    <col min="20" max="20" width="16.83203125" customWidth="1"/>
  </cols>
  <sheetData>
    <row r="2" spans="3:21" x14ac:dyDescent="0.2">
      <c r="C2" t="s">
        <v>1</v>
      </c>
    </row>
    <row r="5" spans="3:21" x14ac:dyDescent="0.2">
      <c r="C5" s="2" t="s">
        <v>0</v>
      </c>
      <c r="D5" s="2" t="s">
        <v>2</v>
      </c>
      <c r="E5" s="2" t="s">
        <v>3</v>
      </c>
      <c r="F5" s="2" t="s">
        <v>4</v>
      </c>
      <c r="G5" s="2" t="s">
        <v>5</v>
      </c>
      <c r="I5" s="2" t="s">
        <v>0</v>
      </c>
      <c r="J5" s="2" t="s">
        <v>4</v>
      </c>
      <c r="L5" s="2" t="s">
        <v>2</v>
      </c>
      <c r="M5" s="2" t="s">
        <v>4</v>
      </c>
      <c r="P5" s="2" t="s">
        <v>3</v>
      </c>
      <c r="Q5" s="2" t="s">
        <v>4</v>
      </c>
      <c r="T5" s="2" t="s">
        <v>5</v>
      </c>
      <c r="U5" s="2" t="s">
        <v>4</v>
      </c>
    </row>
    <row r="6" spans="3:21" x14ac:dyDescent="0.2">
      <c r="C6" s="2" t="s">
        <v>6</v>
      </c>
      <c r="D6" s="3">
        <v>45874</v>
      </c>
      <c r="E6" s="2" t="s">
        <v>20</v>
      </c>
      <c r="F6" s="4">
        <v>567</v>
      </c>
      <c r="G6" t="s">
        <v>24</v>
      </c>
      <c r="I6" s="2" t="s">
        <v>6</v>
      </c>
      <c r="J6" s="4">
        <v>567</v>
      </c>
      <c r="L6" s="3">
        <v>45874</v>
      </c>
      <c r="M6" s="4">
        <v>567</v>
      </c>
      <c r="P6" s="2" t="s">
        <v>20</v>
      </c>
      <c r="Q6" s="4">
        <v>567</v>
      </c>
      <c r="T6" t="s">
        <v>24</v>
      </c>
      <c r="U6" s="4">
        <v>567</v>
      </c>
    </row>
    <row r="7" spans="3:21" x14ac:dyDescent="0.2">
      <c r="C7" s="2" t="s">
        <v>7</v>
      </c>
      <c r="D7" s="3">
        <v>45874</v>
      </c>
      <c r="E7" s="2" t="s">
        <v>21</v>
      </c>
      <c r="F7" s="4">
        <v>1345</v>
      </c>
      <c r="G7" t="s">
        <v>25</v>
      </c>
      <c r="I7" s="2" t="s">
        <v>7</v>
      </c>
      <c r="J7" s="4">
        <v>1345</v>
      </c>
      <c r="L7" s="3">
        <v>45874</v>
      </c>
      <c r="M7" s="4">
        <v>1345</v>
      </c>
      <c r="P7" s="2" t="s">
        <v>21</v>
      </c>
      <c r="Q7" s="4">
        <v>1345</v>
      </c>
      <c r="S7" s="4"/>
      <c r="T7" t="s">
        <v>25</v>
      </c>
      <c r="U7" s="4">
        <v>1345</v>
      </c>
    </row>
    <row r="8" spans="3:21" x14ac:dyDescent="0.2">
      <c r="C8" s="2" t="s">
        <v>8</v>
      </c>
      <c r="D8" s="3">
        <v>45874</v>
      </c>
      <c r="E8" s="2" t="s">
        <v>22</v>
      </c>
      <c r="F8" s="4">
        <v>2100</v>
      </c>
      <c r="G8" t="s">
        <v>26</v>
      </c>
      <c r="I8" s="2" t="s">
        <v>8</v>
      </c>
      <c r="J8" s="4">
        <v>2100</v>
      </c>
      <c r="L8" s="3">
        <v>45874</v>
      </c>
      <c r="M8" s="4">
        <v>2100</v>
      </c>
      <c r="P8" s="2" t="s">
        <v>22</v>
      </c>
      <c r="Q8" s="4">
        <v>2100</v>
      </c>
      <c r="S8" s="4"/>
      <c r="T8" t="s">
        <v>26</v>
      </c>
      <c r="U8" s="4">
        <v>2100</v>
      </c>
    </row>
    <row r="9" spans="3:21" x14ac:dyDescent="0.2">
      <c r="C9" s="2" t="s">
        <v>9</v>
      </c>
      <c r="D9" s="3">
        <v>45874</v>
      </c>
      <c r="E9" s="2" t="s">
        <v>22</v>
      </c>
      <c r="F9" s="4">
        <v>1800</v>
      </c>
      <c r="G9" t="s">
        <v>26</v>
      </c>
      <c r="I9" s="2" t="s">
        <v>9</v>
      </c>
      <c r="J9" s="4">
        <v>1800</v>
      </c>
      <c r="L9" s="3">
        <v>45874</v>
      </c>
      <c r="M9" s="4">
        <v>1800</v>
      </c>
      <c r="P9" s="2" t="s">
        <v>22</v>
      </c>
      <c r="Q9" s="4">
        <v>1800</v>
      </c>
      <c r="S9" s="4"/>
      <c r="T9" t="s">
        <v>26</v>
      </c>
      <c r="U9" s="4">
        <v>1800</v>
      </c>
    </row>
    <row r="10" spans="3:21" x14ac:dyDescent="0.2">
      <c r="C10" s="2" t="s">
        <v>10</v>
      </c>
      <c r="D10" s="3">
        <v>45874</v>
      </c>
      <c r="E10" s="2" t="s">
        <v>20</v>
      </c>
      <c r="F10" s="4">
        <v>3400</v>
      </c>
      <c r="G10" t="s">
        <v>24</v>
      </c>
      <c r="I10" s="2" t="s">
        <v>10</v>
      </c>
      <c r="J10" s="4">
        <v>3400</v>
      </c>
      <c r="L10" s="3">
        <v>45874</v>
      </c>
      <c r="M10" s="4">
        <v>3400</v>
      </c>
      <c r="P10" s="2" t="s">
        <v>20</v>
      </c>
      <c r="Q10" s="4">
        <v>3400</v>
      </c>
      <c r="S10" s="5"/>
      <c r="T10" t="s">
        <v>24</v>
      </c>
      <c r="U10" s="4">
        <v>3400</v>
      </c>
    </row>
    <row r="11" spans="3:21" x14ac:dyDescent="0.2">
      <c r="C11" s="2" t="s">
        <v>11</v>
      </c>
      <c r="D11" s="3">
        <v>45874</v>
      </c>
      <c r="E11" s="2" t="s">
        <v>23</v>
      </c>
      <c r="F11" s="4">
        <v>358</v>
      </c>
      <c r="G11" t="s">
        <v>25</v>
      </c>
      <c r="I11" s="2" t="s">
        <v>11</v>
      </c>
      <c r="J11" s="4">
        <v>358</v>
      </c>
      <c r="L11" s="3">
        <v>45874</v>
      </c>
      <c r="M11" s="4">
        <v>358</v>
      </c>
      <c r="P11" s="2" t="s">
        <v>23</v>
      </c>
      <c r="Q11" s="4">
        <v>358</v>
      </c>
      <c r="T11" t="s">
        <v>25</v>
      </c>
      <c r="U11" s="4">
        <v>358</v>
      </c>
    </row>
    <row r="12" spans="3:21" x14ac:dyDescent="0.2">
      <c r="C12" s="2" t="s">
        <v>12</v>
      </c>
      <c r="D12" s="3">
        <v>45874</v>
      </c>
      <c r="E12" s="2" t="s">
        <v>23</v>
      </c>
      <c r="F12" s="4">
        <v>499</v>
      </c>
      <c r="G12" t="s">
        <v>26</v>
      </c>
      <c r="I12" s="2" t="s">
        <v>12</v>
      </c>
      <c r="J12" s="4">
        <v>499</v>
      </c>
      <c r="L12" s="3">
        <v>45874</v>
      </c>
      <c r="M12" s="4">
        <v>499</v>
      </c>
      <c r="P12" s="2" t="s">
        <v>23</v>
      </c>
      <c r="Q12" s="4">
        <v>499</v>
      </c>
      <c r="T12" t="s">
        <v>26</v>
      </c>
      <c r="U12" s="4">
        <v>499</v>
      </c>
    </row>
    <row r="13" spans="3:21" x14ac:dyDescent="0.2">
      <c r="C13" s="2" t="s">
        <v>13</v>
      </c>
      <c r="D13" s="3">
        <v>45874</v>
      </c>
      <c r="E13" s="2" t="s">
        <v>21</v>
      </c>
      <c r="F13" s="4">
        <v>555</v>
      </c>
      <c r="G13" t="s">
        <v>24</v>
      </c>
      <c r="I13" s="2" t="s">
        <v>13</v>
      </c>
      <c r="J13" s="4">
        <v>555</v>
      </c>
      <c r="L13" s="3">
        <v>45874</v>
      </c>
      <c r="M13" s="4">
        <v>555</v>
      </c>
      <c r="P13" s="2" t="s">
        <v>21</v>
      </c>
      <c r="Q13" s="4">
        <v>555</v>
      </c>
      <c r="T13" t="s">
        <v>24</v>
      </c>
      <c r="U13" s="4">
        <v>555</v>
      </c>
    </row>
    <row r="14" spans="3:21" x14ac:dyDescent="0.2">
      <c r="C14" s="2" t="s">
        <v>14</v>
      </c>
      <c r="D14" s="3">
        <v>45875</v>
      </c>
      <c r="E14" s="2" t="s">
        <v>23</v>
      </c>
      <c r="F14" s="4">
        <v>345</v>
      </c>
      <c r="G14" t="s">
        <v>25</v>
      </c>
      <c r="I14" s="2" t="s">
        <v>14</v>
      </c>
      <c r="J14" s="4">
        <v>345</v>
      </c>
      <c r="L14" s="3">
        <v>45875</v>
      </c>
      <c r="M14" s="4">
        <v>345</v>
      </c>
      <c r="P14" s="2" t="s">
        <v>23</v>
      </c>
      <c r="Q14" s="4">
        <v>345</v>
      </c>
      <c r="T14" t="s">
        <v>25</v>
      </c>
      <c r="U14" s="4">
        <v>345</v>
      </c>
    </row>
    <row r="15" spans="3:21" x14ac:dyDescent="0.2">
      <c r="C15" s="2" t="s">
        <v>15</v>
      </c>
      <c r="D15" s="3">
        <v>45875</v>
      </c>
      <c r="E15" s="2" t="s">
        <v>20</v>
      </c>
      <c r="F15" s="4">
        <v>679</v>
      </c>
      <c r="G15" t="s">
        <v>24</v>
      </c>
      <c r="I15" s="2" t="s">
        <v>15</v>
      </c>
      <c r="J15" s="4">
        <v>679</v>
      </c>
      <c r="L15" s="3">
        <v>45875</v>
      </c>
      <c r="M15" s="4">
        <v>679</v>
      </c>
      <c r="P15" s="2" t="s">
        <v>20</v>
      </c>
      <c r="Q15" s="4">
        <v>679</v>
      </c>
      <c r="T15" t="s">
        <v>24</v>
      </c>
      <c r="U15" s="4">
        <v>679</v>
      </c>
    </row>
    <row r="16" spans="3:21" x14ac:dyDescent="0.2">
      <c r="C16" s="2" t="s">
        <v>16</v>
      </c>
      <c r="D16" s="3">
        <v>45875</v>
      </c>
      <c r="E16" s="2" t="s">
        <v>22</v>
      </c>
      <c r="F16" s="4">
        <v>956</v>
      </c>
      <c r="G16" t="s">
        <v>24</v>
      </c>
      <c r="I16" s="2" t="s">
        <v>16</v>
      </c>
      <c r="J16" s="4">
        <v>956</v>
      </c>
      <c r="L16" s="3">
        <v>45875</v>
      </c>
      <c r="M16" s="4">
        <v>956</v>
      </c>
      <c r="P16" s="2" t="s">
        <v>22</v>
      </c>
      <c r="Q16" s="4">
        <v>956</v>
      </c>
      <c r="T16" t="s">
        <v>24</v>
      </c>
      <c r="U16" s="4">
        <v>956</v>
      </c>
    </row>
    <row r="17" spans="3:22" x14ac:dyDescent="0.2">
      <c r="C17" s="2" t="s">
        <v>17</v>
      </c>
      <c r="D17" s="3">
        <v>45875</v>
      </c>
      <c r="E17" s="2" t="s">
        <v>23</v>
      </c>
      <c r="F17" s="4">
        <v>478</v>
      </c>
      <c r="G17" t="s">
        <v>24</v>
      </c>
      <c r="I17" s="2" t="s">
        <v>17</v>
      </c>
      <c r="J17" s="4">
        <v>478</v>
      </c>
      <c r="L17" s="3">
        <v>45875</v>
      </c>
      <c r="M17" s="4">
        <v>478</v>
      </c>
      <c r="P17" s="2" t="s">
        <v>23</v>
      </c>
      <c r="Q17" s="4">
        <v>478</v>
      </c>
      <c r="T17" t="s">
        <v>24</v>
      </c>
      <c r="U17" s="4">
        <v>478</v>
      </c>
    </row>
    <row r="18" spans="3:22" x14ac:dyDescent="0.2">
      <c r="C18" s="2" t="s">
        <v>18</v>
      </c>
      <c r="D18" s="3">
        <v>45875</v>
      </c>
      <c r="E18" s="2" t="s">
        <v>21</v>
      </c>
      <c r="F18" s="4">
        <v>875</v>
      </c>
      <c r="G18" t="s">
        <v>26</v>
      </c>
      <c r="I18" s="2" t="s">
        <v>18</v>
      </c>
      <c r="J18" s="4">
        <v>875</v>
      </c>
      <c r="L18" s="3">
        <v>45875</v>
      </c>
      <c r="M18" s="4">
        <v>875</v>
      </c>
      <c r="P18" s="2" t="s">
        <v>21</v>
      </c>
      <c r="Q18" s="4">
        <v>875</v>
      </c>
      <c r="T18" t="s">
        <v>26</v>
      </c>
      <c r="U18" s="4">
        <v>875</v>
      </c>
    </row>
    <row r="19" spans="3:22" x14ac:dyDescent="0.2">
      <c r="C19" s="2" t="s">
        <v>19</v>
      </c>
      <c r="D19" s="3">
        <v>45875</v>
      </c>
      <c r="E19" s="2" t="s">
        <v>23</v>
      </c>
      <c r="F19" s="4">
        <v>1290</v>
      </c>
      <c r="G19" t="s">
        <v>24</v>
      </c>
      <c r="I19" s="2" t="s">
        <v>19</v>
      </c>
      <c r="J19" s="4">
        <v>1290</v>
      </c>
      <c r="L19" s="3">
        <v>45875</v>
      </c>
      <c r="M19" s="4">
        <v>1290</v>
      </c>
      <c r="P19" s="2" t="s">
        <v>23</v>
      </c>
      <c r="Q19" s="4">
        <v>1290</v>
      </c>
      <c r="T19" t="s">
        <v>24</v>
      </c>
      <c r="U19" s="4">
        <v>1290</v>
      </c>
    </row>
    <row r="21" spans="3:22" x14ac:dyDescent="0.2">
      <c r="C21" s="2" t="s">
        <v>28</v>
      </c>
      <c r="D21" s="2" t="s">
        <v>27</v>
      </c>
      <c r="E21" s="2" t="s">
        <v>27</v>
      </c>
      <c r="F21" s="2" t="s">
        <v>29</v>
      </c>
      <c r="G21" s="2" t="s">
        <v>27</v>
      </c>
      <c r="M21" t="s">
        <v>30</v>
      </c>
      <c r="N21" t="s">
        <v>31</v>
      </c>
      <c r="Q21" t="s">
        <v>32</v>
      </c>
      <c r="R21" t="s">
        <v>33</v>
      </c>
      <c r="U21" t="s">
        <v>32</v>
      </c>
      <c r="V21" t="s">
        <v>33</v>
      </c>
    </row>
    <row r="22" spans="3:22" x14ac:dyDescent="0.2">
      <c r="L22" s="3">
        <v>45874</v>
      </c>
      <c r="M22" s="5">
        <f>SUM(M6:M13)</f>
        <v>10624</v>
      </c>
      <c r="N22" s="5">
        <f>AVERAGE(M6:M13)</f>
        <v>1328</v>
      </c>
      <c r="P22" t="str" cm="1">
        <f t="array" ref="P22:P25">_xlfn._xlws.SORT(_xlfn.UNIQUE(P6:P19))</f>
        <v>C001</v>
      </c>
      <c r="Q22" s="4" cm="1">
        <f t="array" ref="Q22">SUM(_xlfn._xlws.FILTER($Q$6:$Q$19,$P$6:$P$19=P22))</f>
        <v>2775</v>
      </c>
      <c r="R22" s="4" cm="1">
        <f t="array" ref="R22">AVERAGE(_xlfn._xlws.FILTER($Q$6:$Q$19,$P$6:$P$19=P22))</f>
        <v>925</v>
      </c>
      <c r="T22" t="str" cm="1">
        <f t="array" ref="T22:T24">_xlfn._xlws.SORT(_xlfn.UNIQUE(T6:T19))</f>
        <v>Efectivo</v>
      </c>
      <c r="U22" s="4" cm="1">
        <f t="array" ref="U22">SUM(_xlfn._xlws.FILTER($U$6:$U$19,$T$6:$T$19=T22))</f>
        <v>7925</v>
      </c>
      <c r="V22" s="4" cm="1">
        <f t="array" ref="V22">AVERAGE(_xlfn._xlws.FILTER($U$6:$U$19,$T$6:$T$19=T22))</f>
        <v>1132.1428571428571</v>
      </c>
    </row>
    <row r="23" spans="3:22" x14ac:dyDescent="0.2">
      <c r="L23" s="3">
        <v>45875</v>
      </c>
      <c r="M23" s="5">
        <f>SUM(M14:M19)</f>
        <v>4623</v>
      </c>
      <c r="N23" s="5">
        <f>AVERAGE(M14:M19)</f>
        <v>770.5</v>
      </c>
      <c r="P23" t="str">
        <v>C002</v>
      </c>
      <c r="Q23" s="4" cm="1">
        <f t="array" ref="Q23">SUM(_xlfn._xlws.FILTER($Q$6:$Q$19,$P$6:$P$19=P23))</f>
        <v>4856</v>
      </c>
      <c r="R23" s="4" cm="1">
        <f t="array" ref="R23">AVERAGE(_xlfn._xlws.FILTER($Q$6:$Q$19,$P$6:$P$19=P23))</f>
        <v>1618.6666666666667</v>
      </c>
      <c r="T23" t="str">
        <v>Tarjeta Crédito</v>
      </c>
      <c r="U23" s="4" cm="1">
        <f t="array" ref="U23">SUM(_xlfn._xlws.FILTER($U$6:$U$19,$T$6:$T$19=T23))</f>
        <v>2048</v>
      </c>
      <c r="V23" s="4" cm="1">
        <f t="array" ref="V23">AVERAGE(_xlfn._xlws.FILTER($U$6:$U$19,$T$6:$T$19=T23))</f>
        <v>682.66666666666663</v>
      </c>
    </row>
    <row r="24" spans="3:22" x14ac:dyDescent="0.2">
      <c r="P24" t="str">
        <v>C003</v>
      </c>
      <c r="Q24" s="4" cm="1">
        <f t="array" ref="Q24">SUM(_xlfn._xlws.FILTER($Q$6:$Q$19,$P$6:$P$19=P24))</f>
        <v>4646</v>
      </c>
      <c r="R24" s="4" cm="1">
        <f t="array" ref="R24">AVERAGE(_xlfn._xlws.FILTER($Q$6:$Q$19,$P$6:$P$19=P24))</f>
        <v>1548.6666666666667</v>
      </c>
      <c r="T24" t="str">
        <v>Tarjeta Débito</v>
      </c>
      <c r="U24" s="4" cm="1">
        <f t="array" ref="U24">SUM(_xlfn._xlws.FILTER($U$6:$U$19,$T$6:$T$19=T24))</f>
        <v>5274</v>
      </c>
      <c r="V24" s="4" cm="1">
        <f t="array" ref="V24">AVERAGE(_xlfn._xlws.FILTER($U$6:$U$19,$T$6:$T$19=T24))</f>
        <v>1318.5</v>
      </c>
    </row>
    <row r="25" spans="3:22" x14ac:dyDescent="0.2">
      <c r="N25" cm="1">
        <f t="array" ref="N25">AVERAGE(_xlfn._xlws.FILTER(M6:M19,L6:L19=L22))</f>
        <v>1328</v>
      </c>
      <c r="P25" t="str">
        <v>C004</v>
      </c>
      <c r="Q25" s="4" cm="1">
        <f t="array" ref="Q25">SUM(_xlfn._xlws.FILTER($Q$6:$Q$19,$P$6:$P$19=P25))</f>
        <v>2970</v>
      </c>
      <c r="R25" s="4" cm="1">
        <f t="array" ref="R25">AVERAGE(_xlfn._xlws.FILTER($Q$6:$Q$19,$P$6:$P$19=P25))</f>
        <v>594</v>
      </c>
    </row>
    <row r="26" spans="3:22" x14ac:dyDescent="0.2">
      <c r="N26" cm="1">
        <f t="array" ref="N26">AVERAGE(_xlfn._xlws.FILTER(M6:M19,L6:L19=L23))</f>
        <v>770.5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7A12-EAA0-C243-9574-A8780622049F}">
  <dimension ref="B2:W20"/>
  <sheetViews>
    <sheetView topLeftCell="M1" zoomScale="136" workbookViewId="0">
      <selection activeCell="U5" sqref="U5"/>
    </sheetView>
  </sheetViews>
  <sheetFormatPr baseColWidth="10" defaultRowHeight="16" x14ac:dyDescent="0.2"/>
  <cols>
    <col min="6" max="6" width="17.33203125" customWidth="1"/>
    <col min="13" max="13" width="13.6640625" customWidth="1"/>
    <col min="21" max="21" width="11.5" bestFit="1" customWidth="1"/>
    <col min="23" max="23" width="11.5" bestFit="1" customWidth="1"/>
  </cols>
  <sheetData>
    <row r="2" spans="2:23" x14ac:dyDescent="0.2">
      <c r="H2" s="16" t="s">
        <v>41</v>
      </c>
      <c r="I2" s="16"/>
      <c r="J2" s="16"/>
      <c r="L2" s="16" t="s">
        <v>42</v>
      </c>
      <c r="M2" s="16"/>
      <c r="N2" s="16"/>
      <c r="P2" s="16" t="s">
        <v>41</v>
      </c>
      <c r="Q2" s="16"/>
      <c r="R2" s="16"/>
      <c r="T2" s="16" t="s">
        <v>42</v>
      </c>
      <c r="U2" s="16"/>
      <c r="V2" s="16"/>
      <c r="W2" s="16"/>
    </row>
    <row r="3" spans="2:23" x14ac:dyDescent="0.2"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H3" s="2" t="s">
        <v>0</v>
      </c>
      <c r="I3" s="2" t="s">
        <v>2</v>
      </c>
      <c r="J3" s="2" t="s">
        <v>4</v>
      </c>
      <c r="L3" s="2" t="s">
        <v>0</v>
      </c>
      <c r="M3" s="3" cm="1">
        <f t="array" ref="M3:N3">TRANSPOSE(_xlfn._xlws.SORT(_xlfn.UNIQUE(I4:I17)))</f>
        <v>45874</v>
      </c>
      <c r="N3" s="3">
        <v>45875</v>
      </c>
      <c r="P3" s="2" t="s">
        <v>2</v>
      </c>
      <c r="Q3" s="2" t="s">
        <v>3</v>
      </c>
      <c r="R3" s="2" t="s">
        <v>4</v>
      </c>
    </row>
    <row r="4" spans="2:23" x14ac:dyDescent="0.2">
      <c r="B4" s="2" t="s">
        <v>6</v>
      </c>
      <c r="C4" s="3">
        <v>45874</v>
      </c>
      <c r="D4" s="2" t="s">
        <v>20</v>
      </c>
      <c r="E4" s="4">
        <v>567</v>
      </c>
      <c r="F4" t="s">
        <v>24</v>
      </c>
      <c r="H4" s="2" t="s">
        <v>6</v>
      </c>
      <c r="I4" s="3">
        <v>45874</v>
      </c>
      <c r="J4" s="4">
        <v>567</v>
      </c>
      <c r="L4" s="2" t="s">
        <v>6</v>
      </c>
      <c r="M4" s="4">
        <v>567</v>
      </c>
      <c r="N4" s="4">
        <v>0</v>
      </c>
      <c r="P4" s="3">
        <v>45874</v>
      </c>
      <c r="Q4" s="2" t="s">
        <v>20</v>
      </c>
      <c r="R4" s="4">
        <v>567</v>
      </c>
      <c r="U4" s="1" cm="1">
        <f t="array" ref="U4:V4">TRANSPOSE(_xlfn._xlws.SORT(_xlfn.UNIQUE(P4:P17)))</f>
        <v>45874</v>
      </c>
      <c r="V4" s="1">
        <v>45875</v>
      </c>
      <c r="W4" s="10"/>
    </row>
    <row r="5" spans="2:23" x14ac:dyDescent="0.2">
      <c r="B5" s="2" t="s">
        <v>7</v>
      </c>
      <c r="C5" s="3">
        <v>45874</v>
      </c>
      <c r="D5" s="2" t="s">
        <v>21</v>
      </c>
      <c r="E5" s="4">
        <v>1345</v>
      </c>
      <c r="F5" t="s">
        <v>25</v>
      </c>
      <c r="H5" s="2" t="s">
        <v>7</v>
      </c>
      <c r="I5" s="3">
        <v>45874</v>
      </c>
      <c r="J5" s="4">
        <v>1345</v>
      </c>
      <c r="L5" s="2" t="s">
        <v>7</v>
      </c>
      <c r="M5" s="4">
        <v>1345</v>
      </c>
      <c r="N5" s="4">
        <v>0</v>
      </c>
      <c r="P5" s="3">
        <v>45874</v>
      </c>
      <c r="Q5" s="2" t="s">
        <v>21</v>
      </c>
      <c r="R5" s="4">
        <v>1345</v>
      </c>
      <c r="T5" t="str" cm="1">
        <f t="array" ref="T5:T8">_xlfn._xlws.SORT(_xlfn.UNIQUE(Q4:Q17))</f>
        <v>C001</v>
      </c>
      <c r="U5" s="6" cm="1">
        <f t="array" ref="U5">SUM(_xlfn._xlws.FILTER(INDEX(_xlfn._xlws.FILTER($Q$4:$R$17,$P$4:$P$17=U$4),0,2),INDEX(_xlfn._xlws.FILTER($Q$4:$R$17,$P$4:$P$17=U$4),0,1)=$T5))</f>
        <v>1900</v>
      </c>
      <c r="V5" s="8" cm="1">
        <f t="array" ref="V5">SUM(_xlfn._xlws.FILTER(INDEX(_xlfn._xlws.FILTER($Q$4:$R$17,$P$4:$P$17=V$4),0,2),INDEX(_xlfn._xlws.FILTER($Q$4:$R$17,$P$4:$P$17=V$4),0,1)=$T5))</f>
        <v>875</v>
      </c>
      <c r="W5" s="11">
        <f>SUM(U5:V5)</f>
        <v>2775</v>
      </c>
    </row>
    <row r="6" spans="2:23" x14ac:dyDescent="0.2">
      <c r="B6" s="2" t="s">
        <v>8</v>
      </c>
      <c r="C6" s="3">
        <v>45874</v>
      </c>
      <c r="D6" s="2" t="s">
        <v>22</v>
      </c>
      <c r="E6" s="4">
        <v>2100</v>
      </c>
      <c r="F6" t="s">
        <v>26</v>
      </c>
      <c r="H6" s="2" t="s">
        <v>8</v>
      </c>
      <c r="I6" s="3">
        <v>45874</v>
      </c>
      <c r="J6" s="4">
        <v>2100</v>
      </c>
      <c r="L6" s="2" t="s">
        <v>8</v>
      </c>
      <c r="M6" s="4">
        <v>2100</v>
      </c>
      <c r="N6" s="4">
        <v>0</v>
      </c>
      <c r="P6" s="3">
        <v>45874</v>
      </c>
      <c r="Q6" s="2" t="s">
        <v>22</v>
      </c>
      <c r="R6" s="4">
        <v>2100</v>
      </c>
      <c r="T6" t="str">
        <v>C002</v>
      </c>
      <c r="U6" s="6" cm="1">
        <f t="array" ref="U6">SUM(_xlfn._xlws.FILTER(INDEX(_xlfn._xlws.FILTER($Q$4:$R$17,$P$4:$P$17=U$4),0,2),INDEX(_xlfn._xlws.FILTER($Q$4:$R$17,$P$4:$P$17=U$4),0,1)=$T6))</f>
        <v>3900</v>
      </c>
      <c r="V6" s="8" cm="1">
        <f t="array" ref="V6">SUM(_xlfn._xlws.FILTER(INDEX(_xlfn._xlws.FILTER($Q$4:$R$17,$P$4:$P$17=V$4),0,2),INDEX(_xlfn._xlws.FILTER($Q$4:$R$17,$P$4:$P$17=V$4),0,1)=$T6))</f>
        <v>956</v>
      </c>
      <c r="W6" s="11">
        <f t="shared" ref="W6:W8" si="0">SUM(U6:V6)</f>
        <v>4856</v>
      </c>
    </row>
    <row r="7" spans="2:23" x14ac:dyDescent="0.2">
      <c r="B7" s="2" t="s">
        <v>9</v>
      </c>
      <c r="C7" s="3">
        <v>45874</v>
      </c>
      <c r="D7" s="2" t="s">
        <v>22</v>
      </c>
      <c r="E7" s="4">
        <v>1800</v>
      </c>
      <c r="F7" t="s">
        <v>26</v>
      </c>
      <c r="H7" s="2" t="s">
        <v>9</v>
      </c>
      <c r="I7" s="3">
        <v>45874</v>
      </c>
      <c r="J7" s="4">
        <v>1800</v>
      </c>
      <c r="L7" s="2" t="s">
        <v>9</v>
      </c>
      <c r="M7" s="4">
        <v>1800</v>
      </c>
      <c r="N7" s="4">
        <v>0</v>
      </c>
      <c r="P7" s="3">
        <v>45874</v>
      </c>
      <c r="Q7" s="2" t="s">
        <v>22</v>
      </c>
      <c r="R7" s="4">
        <v>1800</v>
      </c>
      <c r="T7" t="str">
        <v>C003</v>
      </c>
      <c r="U7" s="6" cm="1">
        <f t="array" ref="U7">SUM(_xlfn._xlws.FILTER(INDEX(_xlfn._xlws.FILTER($Q$4:$R$17,$P$4:$P$17=U$4),0,2),INDEX(_xlfn._xlws.FILTER($Q$4:$R$17,$P$4:$P$17=U$4),0,1)=$T7))</f>
        <v>3967</v>
      </c>
      <c r="V7" s="8" cm="1">
        <f t="array" ref="V7">SUM(_xlfn._xlws.FILTER(INDEX(_xlfn._xlws.FILTER($Q$4:$R$17,$P$4:$P$17=V$4),0,2),INDEX(_xlfn._xlws.FILTER($Q$4:$R$17,$P$4:$P$17=V$4),0,1)=$T7))</f>
        <v>679</v>
      </c>
      <c r="W7" s="11">
        <f t="shared" si="0"/>
        <v>4646</v>
      </c>
    </row>
    <row r="8" spans="2:23" ht="17" thickBot="1" x14ac:dyDescent="0.25">
      <c r="B8" s="2" t="s">
        <v>10</v>
      </c>
      <c r="C8" s="3">
        <v>45874</v>
      </c>
      <c r="D8" s="2" t="s">
        <v>20</v>
      </c>
      <c r="E8" s="4">
        <v>3400</v>
      </c>
      <c r="F8" t="s">
        <v>24</v>
      </c>
      <c r="H8" s="2" t="s">
        <v>10</v>
      </c>
      <c r="I8" s="3">
        <v>45874</v>
      </c>
      <c r="J8" s="4">
        <v>3400</v>
      </c>
      <c r="L8" s="2" t="s">
        <v>10</v>
      </c>
      <c r="M8" s="4">
        <v>3400</v>
      </c>
      <c r="N8" s="4">
        <v>0</v>
      </c>
      <c r="P8" s="3">
        <v>45874</v>
      </c>
      <c r="Q8" s="2" t="s">
        <v>20</v>
      </c>
      <c r="R8" s="4">
        <v>3400</v>
      </c>
      <c r="T8" t="str">
        <v>C004</v>
      </c>
      <c r="U8" s="7" cm="1">
        <f t="array" ref="U8">SUM(_xlfn._xlws.FILTER(INDEX(_xlfn._xlws.FILTER($Q$4:$R$17,$P$4:$P$17=U$4),0,2),INDEX(_xlfn._xlws.FILTER($Q$4:$R$17,$P$4:$P$17=U$4),0,1)=$T8))</f>
        <v>857</v>
      </c>
      <c r="V8" s="9" cm="1">
        <f t="array" ref="V8">SUM(_xlfn._xlws.FILTER(INDEX(_xlfn._xlws.FILTER($Q$4:$R$17,$P$4:$P$17=V$4),0,2),INDEX(_xlfn._xlws.FILTER($Q$4:$R$17,$P$4:$P$17=V$4),0,1)=$T8))</f>
        <v>2113</v>
      </c>
      <c r="W8" s="11">
        <f t="shared" si="0"/>
        <v>2970</v>
      </c>
    </row>
    <row r="9" spans="2:23" x14ac:dyDescent="0.2">
      <c r="B9" s="2" t="s">
        <v>11</v>
      </c>
      <c r="C9" s="3">
        <v>45874</v>
      </c>
      <c r="D9" s="2" t="s">
        <v>23</v>
      </c>
      <c r="E9" s="4">
        <v>358</v>
      </c>
      <c r="F9" t="s">
        <v>25</v>
      </c>
      <c r="H9" s="2" t="s">
        <v>11</v>
      </c>
      <c r="I9" s="3">
        <v>45874</v>
      </c>
      <c r="J9" s="4">
        <v>358</v>
      </c>
      <c r="L9" s="2" t="s">
        <v>11</v>
      </c>
      <c r="M9" s="4">
        <v>358</v>
      </c>
      <c r="N9" s="4">
        <v>0</v>
      </c>
      <c r="P9" s="3">
        <v>45874</v>
      </c>
      <c r="Q9" s="2" t="s">
        <v>23</v>
      </c>
      <c r="R9" s="4">
        <v>358</v>
      </c>
      <c r="U9" s="11">
        <f>SUM(U5:U8)</f>
        <v>10624</v>
      </c>
      <c r="V9" s="11">
        <f>SUM(V5:V8)</f>
        <v>4623</v>
      </c>
      <c r="W9" s="12">
        <f>SUM(W5:W8)</f>
        <v>15247</v>
      </c>
    </row>
    <row r="10" spans="2:23" x14ac:dyDescent="0.2">
      <c r="B10" s="2" t="s">
        <v>12</v>
      </c>
      <c r="C10" s="3">
        <v>45874</v>
      </c>
      <c r="D10" s="2" t="s">
        <v>23</v>
      </c>
      <c r="E10" s="4">
        <v>499</v>
      </c>
      <c r="F10" t="s">
        <v>26</v>
      </c>
      <c r="H10" s="2" t="s">
        <v>12</v>
      </c>
      <c r="I10" s="3">
        <v>45874</v>
      </c>
      <c r="J10" s="4">
        <v>499</v>
      </c>
      <c r="L10" s="2" t="s">
        <v>12</v>
      </c>
      <c r="M10" s="4">
        <v>499</v>
      </c>
      <c r="N10" s="4">
        <v>0</v>
      </c>
      <c r="P10" s="3">
        <v>45874</v>
      </c>
      <c r="Q10" s="2" t="s">
        <v>23</v>
      </c>
      <c r="R10" s="4">
        <v>499</v>
      </c>
    </row>
    <row r="11" spans="2:23" x14ac:dyDescent="0.2">
      <c r="B11" s="2" t="s">
        <v>13</v>
      </c>
      <c r="C11" s="3">
        <v>45874</v>
      </c>
      <c r="D11" s="2" t="s">
        <v>21</v>
      </c>
      <c r="E11" s="4">
        <v>555</v>
      </c>
      <c r="F11" t="s">
        <v>24</v>
      </c>
      <c r="H11" s="2" t="s">
        <v>13</v>
      </c>
      <c r="I11" s="3">
        <v>45874</v>
      </c>
      <c r="J11" s="4">
        <v>555</v>
      </c>
      <c r="L11" s="2" t="s">
        <v>13</v>
      </c>
      <c r="M11" s="4">
        <v>555</v>
      </c>
      <c r="N11" s="4">
        <v>0</v>
      </c>
      <c r="P11" s="3">
        <v>45874</v>
      </c>
      <c r="Q11" s="2" t="s">
        <v>21</v>
      </c>
      <c r="R11" s="4">
        <v>555</v>
      </c>
    </row>
    <row r="12" spans="2:23" x14ac:dyDescent="0.2">
      <c r="B12" s="2" t="s">
        <v>14</v>
      </c>
      <c r="C12" s="3">
        <v>45875</v>
      </c>
      <c r="D12" s="2" t="s">
        <v>23</v>
      </c>
      <c r="E12" s="4">
        <v>345</v>
      </c>
      <c r="F12" t="s">
        <v>25</v>
      </c>
      <c r="H12" s="2" t="s">
        <v>14</v>
      </c>
      <c r="I12" s="3">
        <v>45875</v>
      </c>
      <c r="J12" s="4">
        <v>345</v>
      </c>
      <c r="L12" s="2" t="s">
        <v>14</v>
      </c>
      <c r="M12" s="4">
        <v>0</v>
      </c>
      <c r="N12" s="4">
        <v>345</v>
      </c>
      <c r="P12" s="3">
        <v>45875</v>
      </c>
      <c r="Q12" s="2" t="s">
        <v>23</v>
      </c>
      <c r="R12" s="4">
        <v>345</v>
      </c>
    </row>
    <row r="13" spans="2:23" x14ac:dyDescent="0.2">
      <c r="B13" s="2" t="s">
        <v>15</v>
      </c>
      <c r="C13" s="3">
        <v>45875</v>
      </c>
      <c r="D13" s="2" t="s">
        <v>20</v>
      </c>
      <c r="E13" s="4">
        <v>679</v>
      </c>
      <c r="F13" t="s">
        <v>24</v>
      </c>
      <c r="H13" s="2" t="s">
        <v>15</v>
      </c>
      <c r="I13" s="3">
        <v>45875</v>
      </c>
      <c r="J13" s="4">
        <v>679</v>
      </c>
      <c r="L13" s="2" t="s">
        <v>15</v>
      </c>
      <c r="M13" s="4">
        <v>0</v>
      </c>
      <c r="N13" s="4">
        <v>679</v>
      </c>
      <c r="P13" s="3">
        <v>45875</v>
      </c>
      <c r="Q13" s="2" t="s">
        <v>20</v>
      </c>
      <c r="R13" s="4">
        <v>679</v>
      </c>
    </row>
    <row r="14" spans="2:23" x14ac:dyDescent="0.2">
      <c r="B14" s="2" t="s">
        <v>16</v>
      </c>
      <c r="C14" s="3">
        <v>45875</v>
      </c>
      <c r="D14" s="2" t="s">
        <v>22</v>
      </c>
      <c r="E14" s="4">
        <v>956</v>
      </c>
      <c r="F14" t="s">
        <v>24</v>
      </c>
      <c r="H14" s="2" t="s">
        <v>16</v>
      </c>
      <c r="I14" s="3">
        <v>45875</v>
      </c>
      <c r="J14" s="4">
        <v>956</v>
      </c>
      <c r="L14" s="2" t="s">
        <v>16</v>
      </c>
      <c r="M14" s="4">
        <v>0</v>
      </c>
      <c r="N14" s="4">
        <v>956</v>
      </c>
      <c r="P14" s="3">
        <v>45875</v>
      </c>
      <c r="Q14" s="2" t="s">
        <v>22</v>
      </c>
      <c r="R14" s="4">
        <v>956</v>
      </c>
    </row>
    <row r="15" spans="2:23" x14ac:dyDescent="0.2">
      <c r="B15" s="2" t="s">
        <v>17</v>
      </c>
      <c r="C15" s="3">
        <v>45875</v>
      </c>
      <c r="D15" s="2" t="s">
        <v>23</v>
      </c>
      <c r="E15" s="4">
        <v>478</v>
      </c>
      <c r="F15" t="s">
        <v>24</v>
      </c>
      <c r="H15" s="2" t="s">
        <v>17</v>
      </c>
      <c r="I15" s="3">
        <v>45875</v>
      </c>
      <c r="J15" s="4">
        <v>478</v>
      </c>
      <c r="L15" s="2" t="s">
        <v>17</v>
      </c>
      <c r="M15" s="4">
        <v>0</v>
      </c>
      <c r="N15" s="4">
        <v>478</v>
      </c>
      <c r="P15" s="3">
        <v>45875</v>
      </c>
      <c r="Q15" s="2" t="s">
        <v>23</v>
      </c>
      <c r="R15" s="4">
        <v>478</v>
      </c>
    </row>
    <row r="16" spans="2:23" x14ac:dyDescent="0.2">
      <c r="B16" s="2" t="s">
        <v>18</v>
      </c>
      <c r="C16" s="3">
        <v>45875</v>
      </c>
      <c r="D16" s="2" t="s">
        <v>21</v>
      </c>
      <c r="E16" s="4">
        <v>875</v>
      </c>
      <c r="F16" t="s">
        <v>26</v>
      </c>
      <c r="H16" s="2" t="s">
        <v>18</v>
      </c>
      <c r="I16" s="3">
        <v>45875</v>
      </c>
      <c r="J16" s="4">
        <v>875</v>
      </c>
      <c r="L16" s="2" t="s">
        <v>18</v>
      </c>
      <c r="M16" s="4">
        <v>0</v>
      </c>
      <c r="N16" s="4">
        <v>875</v>
      </c>
      <c r="P16" s="3">
        <v>45875</v>
      </c>
      <c r="Q16" s="2" t="s">
        <v>21</v>
      </c>
      <c r="R16" s="4">
        <v>875</v>
      </c>
    </row>
    <row r="17" spans="2:21" x14ac:dyDescent="0.2">
      <c r="B17" s="2" t="s">
        <v>19</v>
      </c>
      <c r="C17" s="3">
        <v>45875</v>
      </c>
      <c r="D17" s="2" t="s">
        <v>23</v>
      </c>
      <c r="E17" s="4">
        <v>1290</v>
      </c>
      <c r="F17" t="s">
        <v>24</v>
      </c>
      <c r="H17" s="2" t="s">
        <v>19</v>
      </c>
      <c r="I17" s="3">
        <v>45875</v>
      </c>
      <c r="J17" s="4">
        <v>1290</v>
      </c>
      <c r="L17" s="2" t="s">
        <v>19</v>
      </c>
      <c r="M17" s="4">
        <v>0</v>
      </c>
      <c r="N17" s="4">
        <v>1290</v>
      </c>
      <c r="P17" s="3">
        <v>45875</v>
      </c>
      <c r="Q17" s="2" t="s">
        <v>23</v>
      </c>
      <c r="R17" s="4">
        <v>1290</v>
      </c>
    </row>
    <row r="19" spans="2:21" x14ac:dyDescent="0.2">
      <c r="B19" s="2" t="s">
        <v>28</v>
      </c>
      <c r="C19" s="2" t="s">
        <v>27</v>
      </c>
      <c r="D19" s="2" t="s">
        <v>27</v>
      </c>
      <c r="E19" s="2" t="s">
        <v>29</v>
      </c>
      <c r="F19" s="2" t="s">
        <v>27</v>
      </c>
      <c r="H19" s="2" t="s">
        <v>34</v>
      </c>
      <c r="I19" s="2" t="s">
        <v>35</v>
      </c>
      <c r="J19" s="2" t="s">
        <v>36</v>
      </c>
      <c r="M19" s="5">
        <f>SUM(M4:M17)</f>
        <v>10624</v>
      </c>
      <c r="N19" s="5">
        <f>SUM(N4:N17)</f>
        <v>4623</v>
      </c>
      <c r="P19" s="2" t="s">
        <v>35</v>
      </c>
      <c r="Q19" s="2" t="s">
        <v>35</v>
      </c>
      <c r="R19" s="2" t="s">
        <v>36</v>
      </c>
      <c r="U19" s="3">
        <v>45874</v>
      </c>
    </row>
    <row r="20" spans="2:21" x14ac:dyDescent="0.2">
      <c r="T20" t="s">
        <v>21</v>
      </c>
      <c r="U20" cm="1">
        <f t="array" ref="U20">SUM(_xlfn._xlws.FILTER(INDEX(_xlfn._xlws.FILTER(Q4:R17,P4:P17=U19),0,2),INDEX(_xlfn._xlws.FILTER(Q4:R17,P4:P17=U19),0,1)=T20))</f>
        <v>1900</v>
      </c>
    </row>
  </sheetData>
  <mergeCells count="4">
    <mergeCell ref="H2:J2"/>
    <mergeCell ref="L2:N2"/>
    <mergeCell ref="P2:R2"/>
    <mergeCell ref="T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4DDD-6E66-F04D-9353-FFB7E7940683}">
  <dimension ref="B3:K28"/>
  <sheetViews>
    <sheetView topLeftCell="F1" zoomScale="158" workbookViewId="0">
      <selection activeCell="K18" sqref="K5:K18"/>
    </sheetView>
  </sheetViews>
  <sheetFormatPr baseColWidth="10" defaultRowHeight="16" x14ac:dyDescent="0.2"/>
  <cols>
    <col min="6" max="6" width="20.1640625" customWidth="1"/>
    <col min="8" max="8" width="16.83203125" bestFit="1" customWidth="1"/>
    <col min="9" max="9" width="21.5" bestFit="1" customWidth="1"/>
    <col min="10" max="10" width="10.6640625" bestFit="1" customWidth="1"/>
    <col min="11" max="11" width="11.83203125" bestFit="1" customWidth="1"/>
    <col min="12" max="12" width="10.6640625" bestFit="1" customWidth="1"/>
    <col min="13" max="13" width="9.1640625" bestFit="1" customWidth="1"/>
    <col min="14" max="15" width="10.6640625" bestFit="1" customWidth="1"/>
    <col min="16" max="16" width="9.1640625" bestFit="1" customWidth="1"/>
    <col min="17" max="17" width="10.6640625" bestFit="1" customWidth="1"/>
    <col min="18" max="18" width="9.1640625" bestFit="1" customWidth="1"/>
    <col min="19" max="20" width="10.6640625" bestFit="1" customWidth="1"/>
    <col min="21" max="21" width="11.83203125" bestFit="1" customWidth="1"/>
  </cols>
  <sheetData>
    <row r="3" spans="2:11" x14ac:dyDescent="0.2"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H3" s="13" t="s">
        <v>39</v>
      </c>
      <c r="I3" s="13" t="s">
        <v>40</v>
      </c>
    </row>
    <row r="4" spans="2:11" x14ac:dyDescent="0.2">
      <c r="B4" s="2" t="s">
        <v>6</v>
      </c>
      <c r="C4" s="3">
        <v>45874</v>
      </c>
      <c r="D4" s="2" t="s">
        <v>20</v>
      </c>
      <c r="E4" s="4">
        <v>567</v>
      </c>
      <c r="F4" t="s">
        <v>24</v>
      </c>
      <c r="H4" s="13" t="s">
        <v>37</v>
      </c>
      <c r="I4" s="1">
        <v>45874</v>
      </c>
      <c r="J4" s="1">
        <v>45875</v>
      </c>
      <c r="K4" s="1" t="s">
        <v>38</v>
      </c>
    </row>
    <row r="5" spans="2:11" x14ac:dyDescent="0.2">
      <c r="B5" s="2" t="s">
        <v>7</v>
      </c>
      <c r="C5" s="3">
        <v>45874</v>
      </c>
      <c r="D5" s="2" t="s">
        <v>21</v>
      </c>
      <c r="E5" s="4">
        <v>1345</v>
      </c>
      <c r="F5" t="s">
        <v>25</v>
      </c>
      <c r="H5" s="14" t="s">
        <v>6</v>
      </c>
      <c r="I5" s="5">
        <v>567</v>
      </c>
      <c r="J5" s="5"/>
      <c r="K5" s="5">
        <v>567</v>
      </c>
    </row>
    <row r="6" spans="2:11" x14ac:dyDescent="0.2">
      <c r="B6" s="2" t="s">
        <v>8</v>
      </c>
      <c r="C6" s="3">
        <v>45874</v>
      </c>
      <c r="D6" s="2" t="s">
        <v>22</v>
      </c>
      <c r="E6" s="4">
        <v>2100</v>
      </c>
      <c r="F6" t="s">
        <v>26</v>
      </c>
      <c r="H6" s="14" t="s">
        <v>7</v>
      </c>
      <c r="I6" s="5">
        <v>1345</v>
      </c>
      <c r="J6" s="5"/>
      <c r="K6" s="5">
        <v>1345</v>
      </c>
    </row>
    <row r="7" spans="2:11" x14ac:dyDescent="0.2">
      <c r="B7" s="2" t="s">
        <v>9</v>
      </c>
      <c r="C7" s="3">
        <v>45874</v>
      </c>
      <c r="D7" s="2" t="s">
        <v>22</v>
      </c>
      <c r="E7" s="4">
        <v>1800</v>
      </c>
      <c r="F7" t="s">
        <v>26</v>
      </c>
      <c r="H7" s="14" t="s">
        <v>8</v>
      </c>
      <c r="I7" s="5">
        <v>2100</v>
      </c>
      <c r="J7" s="5"/>
      <c r="K7" s="5">
        <v>2100</v>
      </c>
    </row>
    <row r="8" spans="2:11" x14ac:dyDescent="0.2">
      <c r="B8" s="2" t="s">
        <v>10</v>
      </c>
      <c r="C8" s="3">
        <v>45874</v>
      </c>
      <c r="D8" s="2" t="s">
        <v>20</v>
      </c>
      <c r="E8" s="4">
        <v>3400</v>
      </c>
      <c r="F8" t="s">
        <v>24</v>
      </c>
      <c r="H8" s="14" t="s">
        <v>9</v>
      </c>
      <c r="I8" s="5">
        <v>1800</v>
      </c>
      <c r="J8" s="5"/>
      <c r="K8" s="5">
        <v>1800</v>
      </c>
    </row>
    <row r="9" spans="2:11" x14ac:dyDescent="0.2">
      <c r="B9" s="2" t="s">
        <v>11</v>
      </c>
      <c r="C9" s="3">
        <v>45874</v>
      </c>
      <c r="D9" s="2" t="s">
        <v>23</v>
      </c>
      <c r="E9" s="4">
        <v>358</v>
      </c>
      <c r="F9" t="s">
        <v>25</v>
      </c>
      <c r="H9" s="14" t="s">
        <v>10</v>
      </c>
      <c r="I9" s="5">
        <v>3400</v>
      </c>
      <c r="J9" s="5"/>
      <c r="K9" s="5">
        <v>3400</v>
      </c>
    </row>
    <row r="10" spans="2:11" x14ac:dyDescent="0.2">
      <c r="B10" s="2" t="s">
        <v>12</v>
      </c>
      <c r="C10" s="3">
        <v>45874</v>
      </c>
      <c r="D10" s="2" t="s">
        <v>23</v>
      </c>
      <c r="E10" s="4">
        <v>499</v>
      </c>
      <c r="F10" t="s">
        <v>26</v>
      </c>
      <c r="H10" s="14" t="s">
        <v>11</v>
      </c>
      <c r="I10" s="5">
        <v>358</v>
      </c>
      <c r="J10" s="5"/>
      <c r="K10" s="5">
        <v>358</v>
      </c>
    </row>
    <row r="11" spans="2:11" x14ac:dyDescent="0.2">
      <c r="B11" s="2" t="s">
        <v>13</v>
      </c>
      <c r="C11" s="3">
        <v>45874</v>
      </c>
      <c r="D11" s="2" t="s">
        <v>21</v>
      </c>
      <c r="E11" s="4">
        <v>555</v>
      </c>
      <c r="F11" t="s">
        <v>24</v>
      </c>
      <c r="H11" s="14" t="s">
        <v>12</v>
      </c>
      <c r="I11" s="5">
        <v>499</v>
      </c>
      <c r="J11" s="5"/>
      <c r="K11" s="5">
        <v>499</v>
      </c>
    </row>
    <row r="12" spans="2:11" x14ac:dyDescent="0.2">
      <c r="B12" s="2" t="s">
        <v>14</v>
      </c>
      <c r="C12" s="3">
        <v>45875</v>
      </c>
      <c r="D12" s="2" t="s">
        <v>23</v>
      </c>
      <c r="E12" s="4">
        <v>345</v>
      </c>
      <c r="F12" t="s">
        <v>25</v>
      </c>
      <c r="H12" s="14" t="s">
        <v>13</v>
      </c>
      <c r="I12" s="5">
        <v>555</v>
      </c>
      <c r="J12" s="5"/>
      <c r="K12" s="5">
        <v>555</v>
      </c>
    </row>
    <row r="13" spans="2:11" x14ac:dyDescent="0.2">
      <c r="B13" s="2" t="s">
        <v>15</v>
      </c>
      <c r="C13" s="3">
        <v>45875</v>
      </c>
      <c r="D13" s="2" t="s">
        <v>20</v>
      </c>
      <c r="E13" s="4">
        <v>679</v>
      </c>
      <c r="F13" t="s">
        <v>24</v>
      </c>
      <c r="H13" s="14" t="s">
        <v>14</v>
      </c>
      <c r="I13" s="5"/>
      <c r="J13" s="5">
        <v>345</v>
      </c>
      <c r="K13" s="5">
        <v>345</v>
      </c>
    </row>
    <row r="14" spans="2:11" x14ac:dyDescent="0.2">
      <c r="B14" s="2" t="s">
        <v>16</v>
      </c>
      <c r="C14" s="3">
        <v>45875</v>
      </c>
      <c r="D14" s="2" t="s">
        <v>22</v>
      </c>
      <c r="E14" s="4">
        <v>956</v>
      </c>
      <c r="F14" t="s">
        <v>24</v>
      </c>
      <c r="H14" s="14" t="s">
        <v>15</v>
      </c>
      <c r="I14" s="5"/>
      <c r="J14" s="5">
        <v>679</v>
      </c>
      <c r="K14" s="5">
        <v>679</v>
      </c>
    </row>
    <row r="15" spans="2:11" x14ac:dyDescent="0.2">
      <c r="B15" s="2" t="s">
        <v>17</v>
      </c>
      <c r="C15" s="3">
        <v>45875</v>
      </c>
      <c r="D15" s="2" t="s">
        <v>23</v>
      </c>
      <c r="E15" s="4">
        <v>478</v>
      </c>
      <c r="F15" t="s">
        <v>24</v>
      </c>
      <c r="H15" s="14" t="s">
        <v>16</v>
      </c>
      <c r="I15" s="5"/>
      <c r="J15" s="5">
        <v>956</v>
      </c>
      <c r="K15" s="5">
        <v>956</v>
      </c>
    </row>
    <row r="16" spans="2:11" x14ac:dyDescent="0.2">
      <c r="B16" s="2" t="s">
        <v>18</v>
      </c>
      <c r="C16" s="3">
        <v>45875</v>
      </c>
      <c r="D16" s="2" t="s">
        <v>21</v>
      </c>
      <c r="E16" s="4">
        <v>875</v>
      </c>
      <c r="F16" t="s">
        <v>26</v>
      </c>
      <c r="H16" s="14" t="s">
        <v>17</v>
      </c>
      <c r="I16" s="5"/>
      <c r="J16" s="5">
        <v>478</v>
      </c>
      <c r="K16" s="5">
        <v>478</v>
      </c>
    </row>
    <row r="17" spans="2:11" x14ac:dyDescent="0.2">
      <c r="B17" s="2" t="s">
        <v>19</v>
      </c>
      <c r="C17" s="3">
        <v>45875</v>
      </c>
      <c r="D17" s="2" t="s">
        <v>23</v>
      </c>
      <c r="E17" s="4">
        <v>1290</v>
      </c>
      <c r="F17" t="s">
        <v>24</v>
      </c>
      <c r="H17" s="14" t="s">
        <v>18</v>
      </c>
      <c r="I17" s="5"/>
      <c r="J17" s="5">
        <v>875</v>
      </c>
      <c r="K17" s="5">
        <v>875</v>
      </c>
    </row>
    <row r="18" spans="2:11" x14ac:dyDescent="0.2">
      <c r="H18" s="14" t="s">
        <v>19</v>
      </c>
      <c r="I18" s="5"/>
      <c r="J18" s="5">
        <v>1290</v>
      </c>
      <c r="K18" s="5">
        <v>1290</v>
      </c>
    </row>
    <row r="19" spans="2:11" x14ac:dyDescent="0.2">
      <c r="H19" s="14" t="s">
        <v>38</v>
      </c>
      <c r="I19" s="5">
        <v>10624</v>
      </c>
      <c r="J19" s="5">
        <v>4623</v>
      </c>
      <c r="K19" s="5">
        <v>15247</v>
      </c>
    </row>
    <row r="22" spans="2:11" x14ac:dyDescent="0.2">
      <c r="H22" s="13" t="s">
        <v>39</v>
      </c>
      <c r="I22" s="13" t="s">
        <v>40</v>
      </c>
    </row>
    <row r="23" spans="2:11" x14ac:dyDescent="0.2">
      <c r="H23" s="13" t="s">
        <v>37</v>
      </c>
      <c r="I23" s="1">
        <v>45874</v>
      </c>
      <c r="J23" s="1">
        <v>45875</v>
      </c>
      <c r="K23" s="1" t="s">
        <v>38</v>
      </c>
    </row>
    <row r="24" spans="2:11" x14ac:dyDescent="0.2">
      <c r="H24" s="14" t="s">
        <v>21</v>
      </c>
      <c r="I24" s="5">
        <v>1900</v>
      </c>
      <c r="J24" s="5">
        <v>875</v>
      </c>
      <c r="K24" s="5">
        <v>2775</v>
      </c>
    </row>
    <row r="25" spans="2:11" x14ac:dyDescent="0.2">
      <c r="H25" s="14" t="s">
        <v>22</v>
      </c>
      <c r="I25" s="5">
        <v>3900</v>
      </c>
      <c r="J25" s="5">
        <v>956</v>
      </c>
      <c r="K25" s="5">
        <v>4856</v>
      </c>
    </row>
    <row r="26" spans="2:11" x14ac:dyDescent="0.2">
      <c r="H26" s="14" t="s">
        <v>20</v>
      </c>
      <c r="I26" s="5">
        <v>3967</v>
      </c>
      <c r="J26" s="5">
        <v>679</v>
      </c>
      <c r="K26" s="5">
        <v>4646</v>
      </c>
    </row>
    <row r="27" spans="2:11" x14ac:dyDescent="0.2">
      <c r="H27" s="14" t="s">
        <v>23</v>
      </c>
      <c r="I27" s="5">
        <v>857</v>
      </c>
      <c r="J27" s="5">
        <v>2113</v>
      </c>
      <c r="K27" s="5">
        <v>2970</v>
      </c>
    </row>
    <row r="28" spans="2:11" x14ac:dyDescent="0.2">
      <c r="H28" s="14" t="s">
        <v>38</v>
      </c>
      <c r="I28" s="5">
        <v>10624</v>
      </c>
      <c r="J28" s="5">
        <v>4623</v>
      </c>
      <c r="K28" s="5">
        <v>15247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04B3-EF2A-FF4E-BB10-F3E3767A8B36}">
  <dimension ref="B1:K17"/>
  <sheetViews>
    <sheetView tabSelected="1" zoomScale="132" workbookViewId="0">
      <selection activeCell="H3" sqref="H3"/>
    </sheetView>
  </sheetViews>
  <sheetFormatPr baseColWidth="10" defaultRowHeight="16" x14ac:dyDescent="0.2"/>
  <cols>
    <col min="5" max="5" width="16.6640625" customWidth="1"/>
    <col min="6" max="6" width="18.1640625" customWidth="1"/>
    <col min="8" max="8" width="16.83203125" bestFit="1" customWidth="1"/>
    <col min="9" max="9" width="21.5" bestFit="1" customWidth="1"/>
    <col min="10" max="10" width="12.83203125" bestFit="1" customWidth="1"/>
    <col min="11" max="12" width="11.6640625" bestFit="1" customWidth="1"/>
  </cols>
  <sheetData>
    <row r="1" spans="2:11" x14ac:dyDescent="0.2">
      <c r="H1" s="13" t="s">
        <v>0</v>
      </c>
      <c r="I1" t="s">
        <v>44</v>
      </c>
    </row>
    <row r="3" spans="2:11" x14ac:dyDescent="0.2"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H3" s="13" t="s">
        <v>43</v>
      </c>
      <c r="I3" s="13" t="s">
        <v>40</v>
      </c>
    </row>
    <row r="4" spans="2:11" x14ac:dyDescent="0.2">
      <c r="B4" s="2" t="s">
        <v>6</v>
      </c>
      <c r="C4" s="3">
        <v>45874</v>
      </c>
      <c r="D4" s="2" t="s">
        <v>20</v>
      </c>
      <c r="E4" s="4">
        <v>567</v>
      </c>
      <c r="F4" t="s">
        <v>24</v>
      </c>
      <c r="H4" s="13" t="s">
        <v>37</v>
      </c>
      <c r="I4" t="s">
        <v>24</v>
      </c>
      <c r="J4" t="s">
        <v>26</v>
      </c>
      <c r="K4" t="s">
        <v>38</v>
      </c>
    </row>
    <row r="5" spans="2:11" x14ac:dyDescent="0.2">
      <c r="B5" s="2" t="s">
        <v>7</v>
      </c>
      <c r="C5" s="3">
        <v>45874</v>
      </c>
      <c r="D5" s="2" t="s">
        <v>21</v>
      </c>
      <c r="E5" s="4">
        <v>1345</v>
      </c>
      <c r="F5" t="s">
        <v>25</v>
      </c>
      <c r="H5" s="14" t="s">
        <v>22</v>
      </c>
      <c r="I5" s="5"/>
      <c r="J5" s="5">
        <v>2100</v>
      </c>
      <c r="K5" s="5">
        <v>2100</v>
      </c>
    </row>
    <row r="6" spans="2:11" x14ac:dyDescent="0.2">
      <c r="B6" s="2" t="s">
        <v>8</v>
      </c>
      <c r="C6" s="3">
        <v>45874</v>
      </c>
      <c r="D6" s="2" t="s">
        <v>22</v>
      </c>
      <c r="E6" s="4">
        <v>2100</v>
      </c>
      <c r="F6" t="s">
        <v>26</v>
      </c>
      <c r="H6" s="15">
        <v>45874</v>
      </c>
      <c r="I6" s="5"/>
      <c r="J6" s="5">
        <v>2100</v>
      </c>
      <c r="K6" s="5">
        <v>2100</v>
      </c>
    </row>
    <row r="7" spans="2:11" x14ac:dyDescent="0.2">
      <c r="B7" s="2" t="s">
        <v>9</v>
      </c>
      <c r="C7" s="3">
        <v>45874</v>
      </c>
      <c r="D7" s="2" t="s">
        <v>22</v>
      </c>
      <c r="E7" s="4">
        <v>1800</v>
      </c>
      <c r="F7" t="s">
        <v>26</v>
      </c>
      <c r="H7" s="14" t="s">
        <v>20</v>
      </c>
      <c r="I7" s="5">
        <v>567</v>
      </c>
      <c r="J7" s="5"/>
      <c r="K7" s="5">
        <v>567</v>
      </c>
    </row>
    <row r="8" spans="2:11" x14ac:dyDescent="0.2">
      <c r="B8" s="2" t="s">
        <v>10</v>
      </c>
      <c r="C8" s="3">
        <v>45874</v>
      </c>
      <c r="D8" s="2" t="s">
        <v>20</v>
      </c>
      <c r="E8" s="4">
        <v>3400</v>
      </c>
      <c r="F8" t="s">
        <v>24</v>
      </c>
      <c r="H8" s="15">
        <v>45874</v>
      </c>
      <c r="I8" s="5">
        <v>567</v>
      </c>
      <c r="J8" s="5"/>
      <c r="K8" s="5">
        <v>567</v>
      </c>
    </row>
    <row r="9" spans="2:11" x14ac:dyDescent="0.2">
      <c r="B9" s="2" t="s">
        <v>11</v>
      </c>
      <c r="C9" s="3">
        <v>45874</v>
      </c>
      <c r="D9" s="2" t="s">
        <v>23</v>
      </c>
      <c r="E9" s="4">
        <v>358</v>
      </c>
      <c r="F9" t="s">
        <v>25</v>
      </c>
      <c r="H9" s="14" t="s">
        <v>23</v>
      </c>
      <c r="I9" s="5"/>
      <c r="J9" s="5">
        <v>499</v>
      </c>
      <c r="K9" s="5">
        <v>499</v>
      </c>
    </row>
    <row r="10" spans="2:11" x14ac:dyDescent="0.2">
      <c r="B10" s="2" t="s">
        <v>12</v>
      </c>
      <c r="C10" s="3">
        <v>45874</v>
      </c>
      <c r="D10" s="2" t="s">
        <v>23</v>
      </c>
      <c r="E10" s="4">
        <v>499</v>
      </c>
      <c r="F10" t="s">
        <v>26</v>
      </c>
      <c r="H10" s="15">
        <v>45874</v>
      </c>
      <c r="I10" s="5"/>
      <c r="J10" s="5">
        <v>499</v>
      </c>
      <c r="K10" s="5">
        <v>499</v>
      </c>
    </row>
    <row r="11" spans="2:11" x14ac:dyDescent="0.2">
      <c r="B11" s="2" t="s">
        <v>13</v>
      </c>
      <c r="C11" s="3">
        <v>45874</v>
      </c>
      <c r="D11" s="2" t="s">
        <v>21</v>
      </c>
      <c r="E11" s="4">
        <v>555</v>
      </c>
      <c r="F11" t="s">
        <v>24</v>
      </c>
      <c r="H11" s="14" t="s">
        <v>38</v>
      </c>
      <c r="I11" s="5">
        <v>567</v>
      </c>
      <c r="J11" s="5">
        <v>1299.5</v>
      </c>
      <c r="K11" s="5">
        <v>1055.3333333333333</v>
      </c>
    </row>
    <row r="12" spans="2:11" x14ac:dyDescent="0.2">
      <c r="B12" s="2" t="s">
        <v>14</v>
      </c>
      <c r="C12" s="3">
        <v>45875</v>
      </c>
      <c r="D12" s="2" t="s">
        <v>23</v>
      </c>
      <c r="E12" s="4">
        <v>345</v>
      </c>
      <c r="F12" t="s">
        <v>25</v>
      </c>
    </row>
    <row r="13" spans="2:11" x14ac:dyDescent="0.2">
      <c r="B13" s="2" t="s">
        <v>15</v>
      </c>
      <c r="C13" s="3">
        <v>45875</v>
      </c>
      <c r="D13" s="2" t="s">
        <v>20</v>
      </c>
      <c r="E13" s="4">
        <v>679</v>
      </c>
      <c r="F13" t="s">
        <v>24</v>
      </c>
    </row>
    <row r="14" spans="2:11" x14ac:dyDescent="0.2">
      <c r="B14" s="2" t="s">
        <v>16</v>
      </c>
      <c r="C14" s="3">
        <v>45875</v>
      </c>
      <c r="D14" s="2" t="s">
        <v>22</v>
      </c>
      <c r="E14" s="4">
        <v>956</v>
      </c>
      <c r="F14" t="s">
        <v>24</v>
      </c>
    </row>
    <row r="15" spans="2:11" x14ac:dyDescent="0.2">
      <c r="B15" s="2" t="s">
        <v>17</v>
      </c>
      <c r="C15" s="3">
        <v>45875</v>
      </c>
      <c r="D15" s="2" t="s">
        <v>23</v>
      </c>
      <c r="E15" s="4">
        <v>478</v>
      </c>
      <c r="F15" t="s">
        <v>24</v>
      </c>
    </row>
    <row r="16" spans="2:11" x14ac:dyDescent="0.2">
      <c r="B16" s="2" t="s">
        <v>18</v>
      </c>
      <c r="C16" s="3">
        <v>45875</v>
      </c>
      <c r="D16" s="2" t="s">
        <v>21</v>
      </c>
      <c r="E16" s="4">
        <v>875</v>
      </c>
      <c r="F16" t="s">
        <v>26</v>
      </c>
    </row>
    <row r="17" spans="2:6" x14ac:dyDescent="0.2">
      <c r="B17" s="2" t="s">
        <v>19</v>
      </c>
      <c r="C17" s="3">
        <v>45875</v>
      </c>
      <c r="D17" s="2" t="s">
        <v>23</v>
      </c>
      <c r="E17" s="4">
        <v>1290</v>
      </c>
      <c r="F17" t="s">
        <v>24</v>
      </c>
    </row>
  </sheetData>
  <pageMargins left="0.7" right="0.7" top="0.75" bottom="0.75" header="0.3" footer="0.3"/>
  <drawing r:id="rId2"/>
  <tableParts count="1">
    <tablePart r:id="rId3"/>
  </tableParts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2025-08-06T23:37:28Z</dcterms:created>
  <dcterms:modified xsi:type="dcterms:W3CDTF">2025-08-07T00:58:19Z</dcterms:modified>
</cp:coreProperties>
</file>