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Hobbies\Ham Radio\Kits &amp; Projects\Dueling 612s\Phoenix 612\"/>
    </mc:Choice>
  </mc:AlternateContent>
  <xr:revisionPtr revIDLastSave="0" documentId="13_ncr:1_{A3726BAF-4175-439C-8E98-E90E0B8BE75B}" xr6:coauthVersionLast="47" xr6:coauthVersionMax="47" xr10:uidLastSave="{00000000-0000-0000-0000-000000000000}"/>
  <bookViews>
    <workbookView xWindow="0" yWindow="0" windowWidth="20400" windowHeight="11520" xr2:uid="{6AC92B0C-9D37-41A4-B238-212269281C41}"/>
  </bookViews>
  <sheets>
    <sheet name="Stage Characterization" sheetId="1" r:id="rId1"/>
    <sheet name="Max Stage Input" sheetId="2" r:id="rId2"/>
    <sheet name="RD16HHF Bias Current" sheetId="3" r:id="rId3"/>
    <sheet name="RD16HHF Conduction Angle" sheetId="4" r:id="rId4"/>
    <sheet name="RD16HHF Wide Band Performance"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7" i="1" l="1"/>
  <c r="I27" i="1"/>
  <c r="H27" i="1"/>
  <c r="J26" i="1"/>
  <c r="I26" i="1"/>
  <c r="H26" i="1"/>
  <c r="J25" i="1"/>
  <c r="I25" i="1"/>
  <c r="H25" i="1"/>
  <c r="J24" i="1"/>
  <c r="I24" i="1"/>
  <c r="H24" i="1"/>
  <c r="J23" i="1"/>
  <c r="I23" i="1"/>
  <c r="H23" i="1"/>
  <c r="J22" i="1"/>
  <c r="I22" i="1"/>
  <c r="H22" i="1"/>
  <c r="J21" i="1"/>
  <c r="I21" i="1"/>
  <c r="H21" i="1"/>
  <c r="J20" i="1"/>
  <c r="I20" i="1"/>
  <c r="H20" i="1"/>
  <c r="J19" i="1"/>
  <c r="I19" i="1"/>
  <c r="H19" i="1"/>
  <c r="J18" i="1"/>
  <c r="I18" i="1"/>
  <c r="H18" i="1"/>
  <c r="C27" i="1"/>
  <c r="C26" i="1"/>
  <c r="C25" i="1"/>
  <c r="C24" i="1"/>
  <c r="C23" i="1"/>
  <c r="C22" i="1"/>
  <c r="C21" i="1"/>
  <c r="C20" i="1"/>
  <c r="C19" i="1"/>
  <c r="C18" i="1"/>
  <c r="I23" i="5"/>
  <c r="G24" i="5"/>
  <c r="G22" i="5"/>
  <c r="G20" i="5"/>
  <c r="F26" i="5"/>
  <c r="F25" i="5"/>
  <c r="I25" i="5" s="1"/>
  <c r="F24" i="5"/>
  <c r="H24" i="5" s="1"/>
  <c r="J24" i="5"/>
  <c r="F23" i="5"/>
  <c r="F22" i="5"/>
  <c r="F21" i="5"/>
  <c r="F20" i="5"/>
  <c r="H20" i="5" s="1"/>
  <c r="J20" i="5"/>
  <c r="F19" i="5"/>
  <c r="I19" i="5" s="1"/>
  <c r="J19" i="5"/>
  <c r="D15" i="5"/>
  <c r="D14" i="5"/>
  <c r="D13" i="5"/>
  <c r="D12" i="5"/>
  <c r="D11" i="5"/>
  <c r="D10" i="5"/>
  <c r="D9" i="5"/>
  <c r="D8" i="5"/>
  <c r="D7" i="5"/>
  <c r="D6" i="5"/>
  <c r="D5" i="5"/>
  <c r="D4" i="5"/>
  <c r="D3" i="5"/>
  <c r="F15" i="5"/>
  <c r="J15" i="5" s="1"/>
  <c r="F14" i="5"/>
  <c r="I14" i="5" s="1"/>
  <c r="F13" i="5"/>
  <c r="J13" i="5" s="1"/>
  <c r="F12" i="5"/>
  <c r="I12" i="5" s="1"/>
  <c r="F11" i="5"/>
  <c r="J11" i="5" s="1"/>
  <c r="F10" i="5"/>
  <c r="I10" i="5" s="1"/>
  <c r="F9" i="5"/>
  <c r="J9" i="5" s="1"/>
  <c r="F8" i="5"/>
  <c r="I8" i="5" s="1"/>
  <c r="F7" i="5"/>
  <c r="J7" i="5" s="1"/>
  <c r="F6" i="5"/>
  <c r="I6" i="5" s="1"/>
  <c r="F5" i="5"/>
  <c r="J5" i="5" s="1"/>
  <c r="F4" i="5"/>
  <c r="I4" i="5" s="1"/>
  <c r="F3" i="5"/>
  <c r="J3" i="5" s="1"/>
  <c r="B4"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C9" i="4"/>
  <c r="C8"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B10" i="4"/>
  <c r="B11" i="4" s="1"/>
  <c r="C11" i="4" s="1"/>
  <c r="Y31" i="3"/>
  <c r="Y29" i="3"/>
  <c r="X29" i="3"/>
  <c r="W29" i="3"/>
  <c r="V29" i="3"/>
  <c r="Y36" i="3"/>
  <c r="Y35" i="3"/>
  <c r="X35" i="3"/>
  <c r="W35" i="3"/>
  <c r="V35" i="3"/>
  <c r="U29" i="3"/>
  <c r="U28" i="3"/>
  <c r="U35" i="3"/>
  <c r="V20" i="3"/>
  <c r="I54" i="3"/>
  <c r="Y38" i="3" s="1"/>
  <c r="H54" i="3"/>
  <c r="X38" i="3" s="1"/>
  <c r="G54" i="3"/>
  <c r="W38" i="3" s="1"/>
  <c r="F54" i="3"/>
  <c r="V38" i="3" s="1"/>
  <c r="E54" i="3"/>
  <c r="I53" i="3"/>
  <c r="Y32" i="3" s="1"/>
  <c r="H53" i="3"/>
  <c r="X32" i="3" s="1"/>
  <c r="G53" i="3"/>
  <c r="W32" i="3" s="1"/>
  <c r="F53" i="3"/>
  <c r="V32" i="3" s="1"/>
  <c r="E53" i="3"/>
  <c r="U32" i="3" s="1"/>
  <c r="I52" i="3"/>
  <c r="Y26" i="3" s="1"/>
  <c r="H52" i="3"/>
  <c r="X26" i="3" s="1"/>
  <c r="G52" i="3"/>
  <c r="W26" i="3" s="1"/>
  <c r="F52" i="3"/>
  <c r="V26" i="3" s="1"/>
  <c r="E52" i="3"/>
  <c r="J52" i="3" s="1"/>
  <c r="I51" i="3"/>
  <c r="Y20" i="3" s="1"/>
  <c r="H51" i="3"/>
  <c r="X20" i="3" s="1"/>
  <c r="G51" i="3"/>
  <c r="W20" i="3" s="1"/>
  <c r="F51" i="3"/>
  <c r="E51" i="3"/>
  <c r="J51" i="3" s="1"/>
  <c r="H50" i="3"/>
  <c r="X14" i="3" s="1"/>
  <c r="G50" i="3"/>
  <c r="W14" i="3" s="1"/>
  <c r="F50" i="3"/>
  <c r="V14" i="3" s="1"/>
  <c r="E50" i="3"/>
  <c r="U14" i="3" s="1"/>
  <c r="G49" i="3"/>
  <c r="W8" i="3" s="1"/>
  <c r="F49" i="3"/>
  <c r="E49" i="3"/>
  <c r="E48" i="3"/>
  <c r="J48" i="3" s="1"/>
  <c r="I45" i="3"/>
  <c r="Y37" i="3" s="1"/>
  <c r="H45" i="3"/>
  <c r="X37" i="3" s="1"/>
  <c r="G45" i="3"/>
  <c r="W37" i="3" s="1"/>
  <c r="F45" i="3"/>
  <c r="V37" i="3" s="1"/>
  <c r="E45" i="3"/>
  <c r="U37" i="3" s="1"/>
  <c r="Z37" i="3" s="1"/>
  <c r="I44" i="3"/>
  <c r="H44" i="3"/>
  <c r="X31" i="3" s="1"/>
  <c r="G44" i="3"/>
  <c r="W31" i="3" s="1"/>
  <c r="F44" i="3"/>
  <c r="V31" i="3" s="1"/>
  <c r="E44" i="3"/>
  <c r="U31" i="3" s="1"/>
  <c r="I35" i="3"/>
  <c r="Y30" i="3" s="1"/>
  <c r="H35" i="3"/>
  <c r="X30" i="3" s="1"/>
  <c r="G35" i="3"/>
  <c r="W30" i="3" s="1"/>
  <c r="F35" i="3"/>
  <c r="V30" i="3" s="1"/>
  <c r="I36" i="3"/>
  <c r="H36" i="3"/>
  <c r="X36" i="3" s="1"/>
  <c r="G36" i="3"/>
  <c r="W36" i="3" s="1"/>
  <c r="F36" i="3"/>
  <c r="V36" i="3" s="1"/>
  <c r="E36" i="3"/>
  <c r="U36" i="3" s="1"/>
  <c r="E35" i="3"/>
  <c r="M35" i="3" s="1"/>
  <c r="I18" i="3"/>
  <c r="Y34" i="3" s="1"/>
  <c r="H18" i="3"/>
  <c r="X34" i="3" s="1"/>
  <c r="G18" i="3"/>
  <c r="W34" i="3" s="1"/>
  <c r="F18" i="3"/>
  <c r="V34" i="3" s="1"/>
  <c r="E18" i="3"/>
  <c r="I17" i="3"/>
  <c r="Y28" i="3" s="1"/>
  <c r="H17" i="3"/>
  <c r="X28" i="3" s="1"/>
  <c r="G17" i="3"/>
  <c r="W28" i="3" s="1"/>
  <c r="F17" i="3"/>
  <c r="V28" i="3" s="1"/>
  <c r="E17" i="3"/>
  <c r="I10" i="3"/>
  <c r="H10" i="3"/>
  <c r="G10" i="3"/>
  <c r="F10" i="3"/>
  <c r="E10" i="3"/>
  <c r="I9" i="3"/>
  <c r="H9" i="3"/>
  <c r="G9" i="3"/>
  <c r="F9" i="3"/>
  <c r="E9" i="3"/>
  <c r="I8" i="3"/>
  <c r="H8" i="3"/>
  <c r="G8" i="3"/>
  <c r="F8" i="3"/>
  <c r="E8" i="3"/>
  <c r="I7" i="3"/>
  <c r="H7" i="3"/>
  <c r="G7" i="3"/>
  <c r="F7" i="3"/>
  <c r="E7" i="3"/>
  <c r="N7" i="3" s="1"/>
  <c r="H6" i="3"/>
  <c r="G6" i="3"/>
  <c r="F6" i="3"/>
  <c r="E6" i="3"/>
  <c r="G5" i="3"/>
  <c r="F5" i="3"/>
  <c r="E5" i="3"/>
  <c r="E4" i="3"/>
  <c r="J4" i="3" s="1"/>
  <c r="N27" i="3"/>
  <c r="M27" i="3"/>
  <c r="L27" i="3"/>
  <c r="K27" i="3"/>
  <c r="J27" i="3"/>
  <c r="N26" i="3"/>
  <c r="M26" i="3"/>
  <c r="L26" i="3"/>
  <c r="K26" i="3"/>
  <c r="J26" i="3"/>
  <c r="AD47" i="3"/>
  <c r="AH47" i="3" s="1"/>
  <c r="AC47" i="3"/>
  <c r="AG47" i="3" s="1"/>
  <c r="AB47" i="3"/>
  <c r="AF47" i="3" s="1"/>
  <c r="AA47" i="3"/>
  <c r="Z47" i="3"/>
  <c r="AD46" i="3"/>
  <c r="AC46" i="3"/>
  <c r="AB46" i="3"/>
  <c r="AA46" i="3"/>
  <c r="Z46" i="3"/>
  <c r="AD45" i="3"/>
  <c r="AC45" i="3"/>
  <c r="AB45" i="3"/>
  <c r="AA45" i="3"/>
  <c r="Z45" i="3"/>
  <c r="AD44" i="3"/>
  <c r="AC44" i="3"/>
  <c r="AB44" i="3"/>
  <c r="AA44" i="3"/>
  <c r="Z44" i="3"/>
  <c r="AD43" i="3"/>
  <c r="AH43" i="3" s="1"/>
  <c r="AC43" i="3"/>
  <c r="AG43" i="3" s="1"/>
  <c r="AB43" i="3"/>
  <c r="AF43" i="3" s="1"/>
  <c r="AA43" i="3"/>
  <c r="Z43" i="3"/>
  <c r="AD42" i="3"/>
  <c r="AC42" i="3"/>
  <c r="AB42" i="3"/>
  <c r="AA42" i="3"/>
  <c r="Z42" i="3"/>
  <c r="AD35" i="3"/>
  <c r="AH35" i="3" s="1"/>
  <c r="AC35" i="3"/>
  <c r="AG35" i="3" s="1"/>
  <c r="Z35" i="3"/>
  <c r="X11" i="3"/>
  <c r="H41" i="3"/>
  <c r="X13" i="3" s="1"/>
  <c r="G41" i="3"/>
  <c r="W13" i="3" s="1"/>
  <c r="I43" i="3"/>
  <c r="Y25" i="3" s="1"/>
  <c r="H43" i="3"/>
  <c r="X25" i="3" s="1"/>
  <c r="G43" i="3"/>
  <c r="W25" i="3" s="1"/>
  <c r="I42" i="3"/>
  <c r="Y19" i="3" s="1"/>
  <c r="H42" i="3"/>
  <c r="X19" i="3" s="1"/>
  <c r="G42" i="3"/>
  <c r="W19" i="3" s="1"/>
  <c r="G40" i="3"/>
  <c r="W7" i="3" s="1"/>
  <c r="F43" i="3"/>
  <c r="V25" i="3" s="1"/>
  <c r="E43" i="3"/>
  <c r="U25" i="3" s="1"/>
  <c r="F42" i="3"/>
  <c r="V19" i="3" s="1"/>
  <c r="E42" i="3"/>
  <c r="U19" i="3" s="1"/>
  <c r="F41" i="3"/>
  <c r="V13" i="3" s="1"/>
  <c r="E41" i="3"/>
  <c r="U13" i="3" s="1"/>
  <c r="F40" i="3"/>
  <c r="V7" i="3" s="1"/>
  <c r="E40" i="3"/>
  <c r="U7" i="3" s="1"/>
  <c r="AC7" i="3" s="1"/>
  <c r="AG7" i="3" s="1"/>
  <c r="F39" i="3"/>
  <c r="E39" i="3"/>
  <c r="I34" i="3"/>
  <c r="Y24" i="3" s="1"/>
  <c r="I33" i="3"/>
  <c r="Y18" i="3" s="1"/>
  <c r="H34" i="3"/>
  <c r="X24" i="3" s="1"/>
  <c r="H33" i="3"/>
  <c r="X18" i="3" s="1"/>
  <c r="H32" i="3"/>
  <c r="X12" i="3" s="1"/>
  <c r="G34" i="3"/>
  <c r="W24" i="3" s="1"/>
  <c r="G33" i="3"/>
  <c r="W18" i="3" s="1"/>
  <c r="G32" i="3"/>
  <c r="W12" i="3" s="1"/>
  <c r="G31" i="3"/>
  <c r="W6" i="3" s="1"/>
  <c r="F34" i="3"/>
  <c r="V24" i="3" s="1"/>
  <c r="E34" i="3"/>
  <c r="U24" i="3" s="1"/>
  <c r="F33" i="3"/>
  <c r="V18" i="3" s="1"/>
  <c r="E33" i="3"/>
  <c r="U18" i="3" s="1"/>
  <c r="F32" i="3"/>
  <c r="V12" i="3" s="1"/>
  <c r="E32" i="3"/>
  <c r="F31" i="3"/>
  <c r="V6" i="3" s="1"/>
  <c r="E31" i="3"/>
  <c r="U6" i="3" s="1"/>
  <c r="AD6" i="3" s="1"/>
  <c r="AH6" i="3" s="1"/>
  <c r="F30" i="3"/>
  <c r="E30" i="3"/>
  <c r="J30" i="3" s="1"/>
  <c r="I25" i="3"/>
  <c r="Y23" i="3" s="1"/>
  <c r="H25" i="3"/>
  <c r="X23" i="3" s="1"/>
  <c r="I24" i="3"/>
  <c r="Y17" i="3" s="1"/>
  <c r="H24" i="3"/>
  <c r="X17" i="3" s="1"/>
  <c r="G25" i="3"/>
  <c r="W23" i="3" s="1"/>
  <c r="G24" i="3"/>
  <c r="W17" i="3" s="1"/>
  <c r="G23" i="3"/>
  <c r="W11" i="3" s="1"/>
  <c r="G22" i="3"/>
  <c r="W5" i="3" s="1"/>
  <c r="F25" i="3"/>
  <c r="V23" i="3" s="1"/>
  <c r="F24" i="3"/>
  <c r="V17" i="3" s="1"/>
  <c r="F23" i="3"/>
  <c r="V11" i="3" s="1"/>
  <c r="F22" i="3"/>
  <c r="V5" i="3" s="1"/>
  <c r="F21" i="3"/>
  <c r="E25" i="3"/>
  <c r="U23" i="3" s="1"/>
  <c r="E24" i="3"/>
  <c r="U17" i="3" s="1"/>
  <c r="E23" i="3"/>
  <c r="U11" i="3" s="1"/>
  <c r="E22" i="3"/>
  <c r="U5" i="3" s="1"/>
  <c r="E21" i="3"/>
  <c r="I16" i="3"/>
  <c r="Y22" i="3" s="1"/>
  <c r="H16" i="3"/>
  <c r="X22" i="3" s="1"/>
  <c r="H15" i="3"/>
  <c r="X16" i="3" s="1"/>
  <c r="H14" i="3"/>
  <c r="X10" i="3" s="1"/>
  <c r="G16" i="3"/>
  <c r="W22" i="3" s="1"/>
  <c r="G15" i="3"/>
  <c r="W16" i="3" s="1"/>
  <c r="G14" i="3"/>
  <c r="W10" i="3" s="1"/>
  <c r="G13" i="3"/>
  <c r="W4" i="3" s="1"/>
  <c r="F16" i="3"/>
  <c r="V22" i="3" s="1"/>
  <c r="F15" i="3"/>
  <c r="V16" i="3" s="1"/>
  <c r="F14" i="3"/>
  <c r="V10" i="3" s="1"/>
  <c r="F13" i="3"/>
  <c r="V4" i="3" s="1"/>
  <c r="F12" i="3"/>
  <c r="E16" i="3"/>
  <c r="U22" i="3" s="1"/>
  <c r="E15" i="3"/>
  <c r="U16" i="3" s="1"/>
  <c r="E14" i="3"/>
  <c r="U10" i="3" s="1"/>
  <c r="E13" i="3"/>
  <c r="U4" i="3" s="1"/>
  <c r="E12" i="3"/>
  <c r="J12" i="3" s="1"/>
  <c r="J11" i="1"/>
  <c r="I11" i="1"/>
  <c r="J10" i="1"/>
  <c r="J9" i="1"/>
  <c r="I9" i="1"/>
  <c r="J8" i="1"/>
  <c r="J7" i="1"/>
  <c r="I7" i="1"/>
  <c r="J6" i="1"/>
  <c r="J5" i="1"/>
  <c r="J4" i="1"/>
  <c r="U11" i="1"/>
  <c r="U9" i="1"/>
  <c r="S11" i="1"/>
  <c r="R11" i="1"/>
  <c r="S9" i="1"/>
  <c r="R9" i="1"/>
  <c r="S8" i="1"/>
  <c r="R8" i="1"/>
  <c r="R7" i="1"/>
  <c r="S6" i="1"/>
  <c r="R6" i="1"/>
  <c r="S5" i="1"/>
  <c r="R5" i="1"/>
  <c r="S7" i="1"/>
  <c r="X20" i="2"/>
  <c r="X19" i="2"/>
  <c r="X18" i="2"/>
  <c r="X17" i="2"/>
  <c r="X16" i="2"/>
  <c r="R20" i="2"/>
  <c r="R19" i="2"/>
  <c r="R18" i="2"/>
  <c r="R17" i="2"/>
  <c r="R16" i="2"/>
  <c r="L20" i="2"/>
  <c r="L19" i="2"/>
  <c r="L18" i="2"/>
  <c r="L17" i="2"/>
  <c r="L16" i="2"/>
  <c r="F20" i="2"/>
  <c r="F19" i="2"/>
  <c r="F18" i="2"/>
  <c r="F17" i="2"/>
  <c r="F16" i="2"/>
  <c r="X9" i="2"/>
  <c r="X8" i="2"/>
  <c r="X7" i="2"/>
  <c r="X6" i="2"/>
  <c r="X5" i="2"/>
  <c r="R9" i="2"/>
  <c r="R8" i="2"/>
  <c r="R7" i="2"/>
  <c r="R6" i="2"/>
  <c r="R5" i="2"/>
  <c r="L9" i="2"/>
  <c r="L8" i="2"/>
  <c r="L7" i="2"/>
  <c r="L6" i="2"/>
  <c r="L5" i="2"/>
  <c r="F9" i="2"/>
  <c r="F8" i="2"/>
  <c r="F7" i="2"/>
  <c r="F6" i="2"/>
  <c r="F5" i="2"/>
  <c r="W9" i="2"/>
  <c r="W8" i="2"/>
  <c r="W7" i="2"/>
  <c r="W6" i="2"/>
  <c r="W5" i="2"/>
  <c r="Q9" i="2"/>
  <c r="Q8" i="2"/>
  <c r="Q7" i="2"/>
  <c r="Q6" i="2"/>
  <c r="Q5" i="2"/>
  <c r="K9" i="2"/>
  <c r="K8" i="2"/>
  <c r="K7" i="2"/>
  <c r="K6" i="2"/>
  <c r="K5" i="2"/>
  <c r="E9" i="2"/>
  <c r="E8" i="2"/>
  <c r="E7" i="2"/>
  <c r="E6" i="2"/>
  <c r="E5" i="2"/>
  <c r="AC6" i="1"/>
  <c r="AB6" i="1"/>
  <c r="AC8" i="1"/>
  <c r="AB8" i="1"/>
  <c r="AB9" i="1"/>
  <c r="AC9" i="1"/>
  <c r="AC7" i="1"/>
  <c r="AD5" i="1"/>
  <c r="Z5" i="1"/>
  <c r="Z7" i="1"/>
  <c r="X9" i="1"/>
  <c r="X7" i="1"/>
  <c r="AD11" i="1"/>
  <c r="AD10" i="1"/>
  <c r="AD9" i="1"/>
  <c r="AD8" i="1"/>
  <c r="AD7" i="1"/>
  <c r="AD6" i="1"/>
  <c r="AD4" i="1"/>
  <c r="AD16" i="1" s="1"/>
  <c r="Y11" i="1"/>
  <c r="Y10" i="1"/>
  <c r="Y9" i="1"/>
  <c r="Y7" i="1"/>
  <c r="Y6" i="1"/>
  <c r="Y5" i="1"/>
  <c r="Y4" i="1"/>
  <c r="Y8" i="1"/>
  <c r="T11" i="1"/>
  <c r="T23" i="1" s="1"/>
  <c r="T10" i="1"/>
  <c r="T9" i="1"/>
  <c r="T8" i="1"/>
  <c r="T7" i="1"/>
  <c r="T6" i="1"/>
  <c r="T5" i="1"/>
  <c r="T4" i="1"/>
  <c r="T16" i="1" s="1"/>
  <c r="C13" i="1"/>
  <c r="C12" i="1"/>
  <c r="C11" i="1"/>
  <c r="C10" i="1"/>
  <c r="C9" i="1"/>
  <c r="C8" i="1"/>
  <c r="C7" i="1"/>
  <c r="C6" i="1"/>
  <c r="C5" i="1"/>
  <c r="C4" i="1"/>
  <c r="AD20" i="1" l="1"/>
  <c r="T17" i="1"/>
  <c r="I20" i="5"/>
  <c r="J6" i="5"/>
  <c r="J10" i="5"/>
  <c r="J14" i="5"/>
  <c r="I24" i="5"/>
  <c r="J23" i="5"/>
  <c r="J8" i="5"/>
  <c r="H8" i="5"/>
  <c r="H14" i="5"/>
  <c r="J22" i="5"/>
  <c r="J26" i="5"/>
  <c r="J21" i="5"/>
  <c r="J25" i="5"/>
  <c r="I26" i="5"/>
  <c r="I21" i="5"/>
  <c r="H22" i="5"/>
  <c r="I22" i="5"/>
  <c r="I5" i="5"/>
  <c r="H5" i="5"/>
  <c r="H11" i="5"/>
  <c r="I9" i="5"/>
  <c r="J12" i="5"/>
  <c r="H7" i="5"/>
  <c r="H13" i="5"/>
  <c r="I13" i="5"/>
  <c r="H3" i="5"/>
  <c r="J4" i="5"/>
  <c r="H4" i="5"/>
  <c r="H10" i="5"/>
  <c r="H15" i="5"/>
  <c r="I3" i="5"/>
  <c r="I7" i="5"/>
  <c r="I11" i="5"/>
  <c r="I15" i="5"/>
  <c r="AD32" i="3"/>
  <c r="AH32" i="3" s="1"/>
  <c r="AA32" i="3"/>
  <c r="Z32" i="3"/>
  <c r="N18" i="3"/>
  <c r="AB36" i="3"/>
  <c r="AF36" i="3" s="1"/>
  <c r="AD37" i="3"/>
  <c r="AH37" i="3" s="1"/>
  <c r="AB26" i="3"/>
  <c r="AF26" i="3" s="1"/>
  <c r="N54" i="3"/>
  <c r="U26" i="3"/>
  <c r="Z26" i="3" s="1"/>
  <c r="AA35" i="3"/>
  <c r="AA36" i="3"/>
  <c r="AA26" i="3"/>
  <c r="AA18" i="3"/>
  <c r="Z18" i="3"/>
  <c r="AD18" i="3"/>
  <c r="AH18" i="3" s="1"/>
  <c r="AC18" i="3"/>
  <c r="AG18" i="3" s="1"/>
  <c r="AB18" i="3"/>
  <c r="AD16" i="3"/>
  <c r="AH16" i="3" s="1"/>
  <c r="AC16" i="3"/>
  <c r="AG16" i="3" s="1"/>
  <c r="AB16" i="3"/>
  <c r="AA16" i="3"/>
  <c r="Z16" i="3"/>
  <c r="AC14" i="3"/>
  <c r="AG14" i="3" s="1"/>
  <c r="AB14" i="3"/>
  <c r="AA14" i="3"/>
  <c r="Z14" i="3"/>
  <c r="AD14" i="3"/>
  <c r="AH14" i="3" s="1"/>
  <c r="AA37" i="3"/>
  <c r="AD17" i="3"/>
  <c r="AH17" i="3" s="1"/>
  <c r="AC17" i="3"/>
  <c r="AG17" i="3" s="1"/>
  <c r="AB17" i="3"/>
  <c r="AA17" i="3"/>
  <c r="Z17" i="3"/>
  <c r="AC19" i="3"/>
  <c r="AG19" i="3" s="1"/>
  <c r="AB19" i="3"/>
  <c r="AE19" i="3" s="1"/>
  <c r="AA19" i="3"/>
  <c r="Z19" i="3"/>
  <c r="AD19" i="3"/>
  <c r="AH19" i="3" s="1"/>
  <c r="Z36" i="3"/>
  <c r="AD36" i="3"/>
  <c r="AH36" i="3" s="1"/>
  <c r="AC36" i="3"/>
  <c r="AG36" i="3" s="1"/>
  <c r="AB37" i="3"/>
  <c r="AF37" i="3" s="1"/>
  <c r="AC26" i="3"/>
  <c r="AG26" i="3" s="1"/>
  <c r="U34" i="3"/>
  <c r="U30" i="3"/>
  <c r="AB35" i="3"/>
  <c r="AF35" i="3" s="1"/>
  <c r="AC37" i="3"/>
  <c r="AG37" i="3" s="1"/>
  <c r="U20" i="3"/>
  <c r="AD26" i="3"/>
  <c r="AH26" i="3" s="1"/>
  <c r="AB32" i="3"/>
  <c r="U38" i="3"/>
  <c r="AD38" i="3" s="1"/>
  <c r="AH38" i="3" s="1"/>
  <c r="AD12" i="3"/>
  <c r="AH12" i="3" s="1"/>
  <c r="AC32" i="3"/>
  <c r="AG32" i="3" s="1"/>
  <c r="N45" i="3"/>
  <c r="U12" i="3"/>
  <c r="Z12" i="3" s="1"/>
  <c r="C10" i="4"/>
  <c r="B12" i="4"/>
  <c r="C12" i="4" s="1"/>
  <c r="Y21" i="1"/>
  <c r="AD17" i="1"/>
  <c r="AD19" i="1"/>
  <c r="T19" i="1"/>
  <c r="Y20" i="1"/>
  <c r="AD21" i="1"/>
  <c r="U8" i="3"/>
  <c r="V8" i="3"/>
  <c r="AD31" i="3"/>
  <c r="AH31" i="3" s="1"/>
  <c r="AA31" i="3"/>
  <c r="M8" i="3"/>
  <c r="L9" i="3"/>
  <c r="AB28" i="3"/>
  <c r="AE28" i="3" s="1"/>
  <c r="K10" i="3"/>
  <c r="AC29" i="3"/>
  <c r="AG29" i="3" s="1"/>
  <c r="Z28" i="3"/>
  <c r="Z30" i="3"/>
  <c r="AB31" i="3"/>
  <c r="AC31" i="3"/>
  <c r="AG31" i="3" s="1"/>
  <c r="Z31" i="3"/>
  <c r="L5" i="3"/>
  <c r="J35" i="3"/>
  <c r="J8" i="3"/>
  <c r="M50" i="3"/>
  <c r="K45" i="3"/>
  <c r="N35" i="3"/>
  <c r="L36" i="3"/>
  <c r="L49" i="3"/>
  <c r="M52" i="3"/>
  <c r="J54" i="3"/>
  <c r="M36" i="3"/>
  <c r="M9" i="3"/>
  <c r="M51" i="3"/>
  <c r="N8" i="3"/>
  <c r="AB5" i="3"/>
  <c r="AF5" i="3" s="1"/>
  <c r="M6" i="3"/>
  <c r="K17" i="3"/>
  <c r="K44" i="3"/>
  <c r="M53" i="3"/>
  <c r="J50" i="3"/>
  <c r="N51" i="3"/>
  <c r="K18" i="3"/>
  <c r="L10" i="3"/>
  <c r="L44" i="3"/>
  <c r="L17" i="3"/>
  <c r="J6" i="3"/>
  <c r="J7" i="3"/>
  <c r="M44" i="3"/>
  <c r="L45" i="3"/>
  <c r="J49" i="3"/>
  <c r="K50" i="3"/>
  <c r="K51" i="3"/>
  <c r="K52" i="3"/>
  <c r="K53" i="3"/>
  <c r="K54" i="3"/>
  <c r="N52" i="3"/>
  <c r="K35" i="3"/>
  <c r="J36" i="3"/>
  <c r="N36" i="3"/>
  <c r="M17" i="3"/>
  <c r="L18" i="3"/>
  <c r="J5" i="3"/>
  <c r="K6" i="3"/>
  <c r="K7" i="3"/>
  <c r="K8" i="3"/>
  <c r="J9" i="3"/>
  <c r="N9" i="3"/>
  <c r="M10" i="3"/>
  <c r="J44" i="3"/>
  <c r="N44" i="3"/>
  <c r="M45" i="3"/>
  <c r="K49" i="3"/>
  <c r="L50" i="3"/>
  <c r="L51" i="3"/>
  <c r="L52" i="3"/>
  <c r="L53" i="3"/>
  <c r="L54" i="3"/>
  <c r="N53" i="3"/>
  <c r="L35" i="3"/>
  <c r="K36" i="3"/>
  <c r="J17" i="3"/>
  <c r="N17" i="3"/>
  <c r="M18" i="3"/>
  <c r="K5" i="3"/>
  <c r="L6" i="3"/>
  <c r="L7" i="3"/>
  <c r="L8" i="3"/>
  <c r="K9" i="3"/>
  <c r="J10" i="3"/>
  <c r="N10" i="3"/>
  <c r="J53" i="3"/>
  <c r="J45" i="3"/>
  <c r="M54" i="3"/>
  <c r="J18" i="3"/>
  <c r="M7" i="3"/>
  <c r="AC13" i="3"/>
  <c r="AG13" i="3" s="1"/>
  <c r="L43" i="3"/>
  <c r="AB22" i="3"/>
  <c r="AF22" i="3" s="1"/>
  <c r="AA11" i="3"/>
  <c r="N33" i="3"/>
  <c r="L32" i="3"/>
  <c r="J16" i="3"/>
  <c r="AE43" i="3"/>
  <c r="J34" i="3"/>
  <c r="AB10" i="3"/>
  <c r="AE10" i="3" s="1"/>
  <c r="K21" i="3"/>
  <c r="AA23" i="3"/>
  <c r="AA25" i="3"/>
  <c r="M23" i="3"/>
  <c r="M43" i="3"/>
  <c r="K15" i="3"/>
  <c r="AA5" i="3"/>
  <c r="AB23" i="3"/>
  <c r="AF23" i="3" s="1"/>
  <c r="K33" i="3"/>
  <c r="K39" i="3"/>
  <c r="J22" i="3"/>
  <c r="M14" i="3"/>
  <c r="K25" i="3"/>
  <c r="M33" i="3"/>
  <c r="AC22" i="3"/>
  <c r="AG22" i="3" s="1"/>
  <c r="AA6" i="3"/>
  <c r="M15" i="3"/>
  <c r="M25" i="3"/>
  <c r="N34" i="3"/>
  <c r="Z13" i="3"/>
  <c r="AC10" i="3"/>
  <c r="AG10" i="3" s="1"/>
  <c r="AB4" i="3"/>
  <c r="AF4" i="3" s="1"/>
  <c r="K12" i="3"/>
  <c r="M24" i="3"/>
  <c r="AB11" i="3"/>
  <c r="AF11" i="3" s="1"/>
  <c r="K30" i="3"/>
  <c r="AA24" i="3"/>
  <c r="K42" i="3"/>
  <c r="J14" i="3"/>
  <c r="J32" i="3"/>
  <c r="K22" i="3"/>
  <c r="L31" i="3"/>
  <c r="K41" i="3"/>
  <c r="AD13" i="3"/>
  <c r="AH13" i="3" s="1"/>
  <c r="AE47" i="3"/>
  <c r="AD24" i="3"/>
  <c r="AH24" i="3" s="1"/>
  <c r="N24" i="3"/>
  <c r="AC4" i="3"/>
  <c r="AG4" i="3" s="1"/>
  <c r="Z7" i="3"/>
  <c r="AD7" i="3"/>
  <c r="AH7" i="3" s="1"/>
  <c r="J15" i="3"/>
  <c r="J23" i="3"/>
  <c r="J31" i="3"/>
  <c r="J39" i="3"/>
  <c r="J43" i="3"/>
  <c r="K13" i="3"/>
  <c r="L14" i="3"/>
  <c r="M16" i="3"/>
  <c r="L22" i="3"/>
  <c r="K24" i="3"/>
  <c r="L25" i="3"/>
  <c r="K31" i="3"/>
  <c r="M32" i="3"/>
  <c r="K34" i="3"/>
  <c r="L41" i="3"/>
  <c r="M42" i="3"/>
  <c r="N43" i="3"/>
  <c r="Z22" i="3"/>
  <c r="AD22" i="3"/>
  <c r="AH22" i="3" s="1"/>
  <c r="AC23" i="3"/>
  <c r="AG23" i="3" s="1"/>
  <c r="AB24" i="3"/>
  <c r="Z10" i="3"/>
  <c r="AD10" i="3"/>
  <c r="AH10" i="3" s="1"/>
  <c r="AC11" i="3"/>
  <c r="AG11" i="3" s="1"/>
  <c r="AB12" i="3"/>
  <c r="AA13" i="3"/>
  <c r="Z4" i="3"/>
  <c r="AD4" i="3"/>
  <c r="AH4" i="3" s="1"/>
  <c r="AC5" i="3"/>
  <c r="AG5" i="3" s="1"/>
  <c r="AB6" i="3"/>
  <c r="AA7" i="3"/>
  <c r="J40" i="3"/>
  <c r="K14" i="3"/>
  <c r="L15" i="3"/>
  <c r="N16" i="3"/>
  <c r="K23" i="3"/>
  <c r="L24" i="3"/>
  <c r="L34" i="3"/>
  <c r="K40" i="3"/>
  <c r="M41" i="3"/>
  <c r="K43" i="3"/>
  <c r="N42" i="3"/>
  <c r="AA22" i="3"/>
  <c r="Z23" i="3"/>
  <c r="AD23" i="3"/>
  <c r="AH23" i="3" s="1"/>
  <c r="AC24" i="3"/>
  <c r="AG24" i="3" s="1"/>
  <c r="AA10" i="3"/>
  <c r="Z11" i="3"/>
  <c r="AD11" i="3"/>
  <c r="AH11" i="3" s="1"/>
  <c r="AB13" i="3"/>
  <c r="AA4" i="3"/>
  <c r="Z5" i="3"/>
  <c r="AD5" i="3"/>
  <c r="AH5" i="3" s="1"/>
  <c r="AC6" i="3"/>
  <c r="AG6" i="3" s="1"/>
  <c r="AB7" i="3"/>
  <c r="J42" i="3"/>
  <c r="K16" i="3"/>
  <c r="L42" i="3"/>
  <c r="J24" i="3"/>
  <c r="J13" i="3"/>
  <c r="J21" i="3"/>
  <c r="J25" i="3"/>
  <c r="J33" i="3"/>
  <c r="J41" i="3"/>
  <c r="L13" i="3"/>
  <c r="L16" i="3"/>
  <c r="L23" i="3"/>
  <c r="N25" i="3"/>
  <c r="K32" i="3"/>
  <c r="L33" i="3"/>
  <c r="M34" i="3"/>
  <c r="L40" i="3"/>
  <c r="Z24" i="3"/>
  <c r="Z6" i="3"/>
  <c r="AE36" i="3"/>
  <c r="AD22" i="1"/>
  <c r="AD18" i="1"/>
  <c r="AD23" i="1"/>
  <c r="Y23" i="1"/>
  <c r="T22" i="1"/>
  <c r="Y19" i="1"/>
  <c r="T18" i="1"/>
  <c r="T21" i="1"/>
  <c r="Y16" i="1"/>
  <c r="AH16" i="1" s="1"/>
  <c r="T20" i="1"/>
  <c r="Y17" i="1"/>
  <c r="AH17" i="1" s="1"/>
  <c r="Y18" i="1"/>
  <c r="Y22" i="1"/>
  <c r="AH21" i="1" l="1"/>
  <c r="AH20" i="1"/>
  <c r="AH22" i="1"/>
  <c r="AC12" i="3"/>
  <c r="AG12" i="3" s="1"/>
  <c r="AA12" i="3"/>
  <c r="AE26" i="3"/>
  <c r="AF19" i="3"/>
  <c r="AE37" i="3"/>
  <c r="AF18" i="3"/>
  <c r="AE18" i="3"/>
  <c r="AF32" i="3"/>
  <c r="AE32" i="3"/>
  <c r="AD20" i="3"/>
  <c r="AH20" i="3" s="1"/>
  <c r="AC20" i="3"/>
  <c r="AG20" i="3" s="1"/>
  <c r="AB20" i="3"/>
  <c r="AA20" i="3"/>
  <c r="Z20" i="3"/>
  <c r="AF14" i="3"/>
  <c r="AE14" i="3"/>
  <c r="AE35" i="3"/>
  <c r="AF17" i="3"/>
  <c r="AE17" i="3"/>
  <c r="AA8" i="3"/>
  <c r="Z8" i="3"/>
  <c r="AD8" i="3"/>
  <c r="AH8" i="3" s="1"/>
  <c r="AC8" i="3"/>
  <c r="AG8" i="3" s="1"/>
  <c r="AB8" i="3"/>
  <c r="Z34" i="3"/>
  <c r="AD34" i="3"/>
  <c r="AH34" i="3" s="1"/>
  <c r="AC34" i="3"/>
  <c r="AG34" i="3" s="1"/>
  <c r="AF16" i="3"/>
  <c r="AE16" i="3"/>
  <c r="AA34" i="3"/>
  <c r="AB34" i="3"/>
  <c r="B13" i="4"/>
  <c r="C13" i="4" s="1"/>
  <c r="AH23" i="1"/>
  <c r="AH18" i="1"/>
  <c r="AH19" i="1"/>
  <c r="AA30" i="3"/>
  <c r="AC30" i="3"/>
  <c r="AG30" i="3" s="1"/>
  <c r="Z38" i="3"/>
  <c r="AB38" i="3"/>
  <c r="AC38" i="3"/>
  <c r="AG38" i="3" s="1"/>
  <c r="AA38" i="3"/>
  <c r="AD30" i="3"/>
  <c r="AH30" i="3" s="1"/>
  <c r="AF28" i="3"/>
  <c r="AD29" i="3"/>
  <c r="AH29" i="3" s="1"/>
  <c r="AA29" i="3"/>
  <c r="Z29" i="3"/>
  <c r="AA28" i="3"/>
  <c r="AB29" i="3"/>
  <c r="AE29" i="3" s="1"/>
  <c r="AC28" i="3"/>
  <c r="AG28" i="3" s="1"/>
  <c r="AD28" i="3"/>
  <c r="AH28" i="3" s="1"/>
  <c r="AB30" i="3"/>
  <c r="AF31" i="3"/>
  <c r="AE31" i="3"/>
  <c r="AE5" i="3"/>
  <c r="AF10" i="3"/>
  <c r="AE22" i="3"/>
  <c r="Z25" i="3"/>
  <c r="AB25" i="3"/>
  <c r="AE25" i="3" s="1"/>
  <c r="AC25" i="3"/>
  <c r="AG25" i="3" s="1"/>
  <c r="AD25" i="3"/>
  <c r="AH25" i="3" s="1"/>
  <c r="AE23" i="3"/>
  <c r="AE4" i="3"/>
  <c r="AE11" i="3"/>
  <c r="AF7" i="3"/>
  <c r="AE7" i="3"/>
  <c r="AF6" i="3"/>
  <c r="AE6" i="3"/>
  <c r="AF13" i="3"/>
  <c r="AE13" i="3"/>
  <c r="AF12" i="3"/>
  <c r="AE12" i="3"/>
  <c r="AF24" i="3"/>
  <c r="AE24" i="3"/>
  <c r="AF20" i="3" l="1"/>
  <c r="AE20" i="3"/>
  <c r="AF34" i="3"/>
  <c r="AE34" i="3"/>
  <c r="AF8" i="3"/>
  <c r="AE8" i="3"/>
  <c r="AF29" i="3"/>
  <c r="B14" i="4"/>
  <c r="C14" i="4" s="1"/>
  <c r="AF38" i="3"/>
  <c r="AE38" i="3"/>
  <c r="AF30" i="3"/>
  <c r="AE30" i="3"/>
  <c r="AF25" i="3"/>
  <c r="B15" i="4" l="1"/>
  <c r="C15" i="4" s="1"/>
  <c r="B16" i="4" l="1"/>
  <c r="C16" i="4" s="1"/>
  <c r="B17" i="4" l="1"/>
  <c r="C17" i="4" s="1"/>
  <c r="B18" i="4" l="1"/>
  <c r="C18" i="4" s="1"/>
  <c r="B19" i="4" l="1"/>
  <c r="C19" i="4" s="1"/>
  <c r="B20" i="4" l="1"/>
  <c r="C20" i="4" s="1"/>
  <c r="B21" i="4" l="1"/>
  <c r="C21" i="4" s="1"/>
  <c r="B22" i="4" l="1"/>
  <c r="C22" i="4" s="1"/>
  <c r="B23" i="4" l="1"/>
  <c r="C23" i="4" s="1"/>
  <c r="B24" i="4" l="1"/>
  <c r="C24" i="4" s="1"/>
  <c r="B25" i="4" l="1"/>
  <c r="C25" i="4" s="1"/>
  <c r="B26" i="4" l="1"/>
  <c r="C26" i="4" s="1"/>
  <c r="B27" i="4" l="1"/>
  <c r="C27" i="4" s="1"/>
  <c r="B28" i="4" l="1"/>
  <c r="C28" i="4" s="1"/>
  <c r="B29" i="4" l="1"/>
  <c r="C29" i="4" s="1"/>
  <c r="B30" i="4" l="1"/>
  <c r="C30" i="4" s="1"/>
  <c r="B31" i="4" l="1"/>
  <c r="C31" i="4" s="1"/>
  <c r="B32" i="4" l="1"/>
  <c r="C32" i="4" s="1"/>
  <c r="B33" i="4" l="1"/>
  <c r="C33" i="4" s="1"/>
  <c r="B34" i="4" l="1"/>
  <c r="C34" i="4" s="1"/>
  <c r="B35" i="4" l="1"/>
  <c r="C35" i="4" s="1"/>
  <c r="B36" i="4" l="1"/>
  <c r="C36" i="4" s="1"/>
  <c r="B37" i="4" l="1"/>
  <c r="C37" i="4" s="1"/>
  <c r="B38" i="4" l="1"/>
  <c r="C38" i="4" s="1"/>
  <c r="B39" i="4" l="1"/>
  <c r="C39" i="4" s="1"/>
  <c r="B40" i="4" l="1"/>
  <c r="C40" i="4" s="1"/>
  <c r="B41" i="4" l="1"/>
  <c r="C41" i="4" s="1"/>
  <c r="B42" i="4" l="1"/>
  <c r="C42" i="4" s="1"/>
  <c r="B43" i="4" l="1"/>
  <c r="C43" i="4" s="1"/>
  <c r="B44" i="4" l="1"/>
  <c r="C44" i="4" s="1"/>
  <c r="B45" i="4" l="1"/>
  <c r="C45" i="4" s="1"/>
  <c r="B46" i="4" l="1"/>
  <c r="C46" i="4" s="1"/>
  <c r="B47" i="4" l="1"/>
  <c r="C47" i="4" s="1"/>
  <c r="B48" i="4" l="1"/>
  <c r="C48" i="4" s="1"/>
  <c r="B49" i="4" l="1"/>
  <c r="C49" i="4" s="1"/>
  <c r="B50" i="4" l="1"/>
  <c r="C50" i="4" s="1"/>
  <c r="B51" i="4" l="1"/>
  <c r="C51" i="4" s="1"/>
  <c r="B52" i="4" l="1"/>
  <c r="C52" i="4" s="1"/>
  <c r="B53" i="4" l="1"/>
  <c r="C53" i="4" s="1"/>
  <c r="B54" i="4" l="1"/>
  <c r="C54" i="4" s="1"/>
  <c r="B55" i="4" l="1"/>
  <c r="C55" i="4" s="1"/>
  <c r="B56" i="4" l="1"/>
  <c r="C56" i="4" s="1"/>
  <c r="B57" i="4" l="1"/>
  <c r="C57" i="4" s="1"/>
  <c r="B58" i="4" l="1"/>
  <c r="C58" i="4" s="1"/>
  <c r="B59" i="4" l="1"/>
  <c r="C59" i="4" s="1"/>
  <c r="B60" i="4" l="1"/>
  <c r="C60" i="4" s="1"/>
  <c r="B61" i="4" l="1"/>
  <c r="C61" i="4" s="1"/>
  <c r="B62" i="4" l="1"/>
  <c r="C62" i="4" s="1"/>
  <c r="B63" i="4" l="1"/>
  <c r="C63" i="4" s="1"/>
  <c r="B64" i="4" l="1"/>
  <c r="C64" i="4" s="1"/>
  <c r="B65" i="4" l="1"/>
  <c r="C65" i="4" s="1"/>
  <c r="B66" i="4" l="1"/>
  <c r="C66" i="4" s="1"/>
  <c r="B67" i="4" l="1"/>
  <c r="C67" i="4" s="1"/>
  <c r="B68" i="4" l="1"/>
  <c r="C68" i="4" s="1"/>
  <c r="B69" i="4" l="1"/>
  <c r="C69" i="4" s="1"/>
  <c r="B70" i="4" l="1"/>
  <c r="C70" i="4" s="1"/>
  <c r="B71" i="4" l="1"/>
  <c r="C71" i="4" s="1"/>
  <c r="B72" i="4" l="1"/>
  <c r="C72" i="4" s="1"/>
  <c r="B73" i="4" l="1"/>
  <c r="C73" i="4" s="1"/>
  <c r="B74" i="4" l="1"/>
  <c r="C74" i="4" s="1"/>
  <c r="B75" i="4" l="1"/>
  <c r="C75" i="4" s="1"/>
  <c r="B76" i="4" l="1"/>
  <c r="C76" i="4" s="1"/>
  <c r="B77" i="4" l="1"/>
  <c r="C77" i="4" s="1"/>
  <c r="B78" i="4" l="1"/>
  <c r="C78" i="4" s="1"/>
  <c r="B79" i="4" l="1"/>
  <c r="C79" i="4" s="1"/>
  <c r="B80" i="4" l="1"/>
  <c r="C80" i="4" s="1"/>
  <c r="B81" i="4" l="1"/>
  <c r="C81" i="4" s="1"/>
  <c r="B82" i="4" l="1"/>
  <c r="C82" i="4" s="1"/>
  <c r="B83" i="4" l="1"/>
  <c r="C83" i="4" s="1"/>
  <c r="B84" i="4" l="1"/>
  <c r="C84" i="4" s="1"/>
  <c r="B85" i="4" l="1"/>
  <c r="C85" i="4" s="1"/>
  <c r="B86" i="4" l="1"/>
  <c r="C86" i="4" s="1"/>
  <c r="B87" i="4" l="1"/>
  <c r="C87" i="4" s="1"/>
  <c r="B88" i="4" l="1"/>
  <c r="C88" i="4" s="1"/>
  <c r="B89" i="4" l="1"/>
  <c r="C89" i="4" s="1"/>
  <c r="B90" i="4" l="1"/>
  <c r="C90" i="4" s="1"/>
  <c r="B91" i="4" l="1"/>
  <c r="C91" i="4" s="1"/>
  <c r="B92" i="4" l="1"/>
  <c r="C92" i="4" s="1"/>
  <c r="B93" i="4" l="1"/>
  <c r="C93" i="4" s="1"/>
  <c r="B94" i="4" l="1"/>
  <c r="C94" i="4" s="1"/>
  <c r="B95" i="4" l="1"/>
  <c r="C95" i="4" s="1"/>
  <c r="B96" i="4" l="1"/>
  <c r="C96" i="4" s="1"/>
  <c r="B97" i="4" l="1"/>
  <c r="C97" i="4" s="1"/>
  <c r="B98" i="4" l="1"/>
  <c r="C98" i="4" s="1"/>
  <c r="B99" i="4" l="1"/>
  <c r="C99" i="4" s="1"/>
  <c r="B100" i="4" l="1"/>
  <c r="C100" i="4" s="1"/>
  <c r="B101" i="4" l="1"/>
  <c r="C101" i="4" s="1"/>
  <c r="B102" i="4" l="1"/>
  <c r="C102" i="4" s="1"/>
  <c r="B103" i="4" l="1"/>
  <c r="C103" i="4" s="1"/>
  <c r="B104" i="4" l="1"/>
  <c r="C104" i="4" s="1"/>
  <c r="B105" i="4" l="1"/>
  <c r="C105" i="4" s="1"/>
  <c r="B106" i="4" l="1"/>
  <c r="C106" i="4" s="1"/>
  <c r="B107" i="4" l="1"/>
  <c r="C107" i="4" s="1"/>
  <c r="B108" i="4" l="1"/>
  <c r="C108" i="4" s="1"/>
  <c r="B109" i="4" l="1"/>
  <c r="C109" i="4" s="1"/>
  <c r="B110" i="4" l="1"/>
  <c r="C110" i="4" s="1"/>
  <c r="B111" i="4" l="1"/>
  <c r="C111" i="4" s="1"/>
  <c r="B112" i="4" l="1"/>
  <c r="C112" i="4" s="1"/>
  <c r="B113" i="4" l="1"/>
  <c r="C113" i="4" s="1"/>
  <c r="B114" i="4" l="1"/>
  <c r="C114" i="4" s="1"/>
  <c r="B115" i="4" l="1"/>
  <c r="C115" i="4" s="1"/>
  <c r="B116" i="4" l="1"/>
  <c r="C116" i="4" s="1"/>
  <c r="B117" i="4" l="1"/>
  <c r="C117" i="4" s="1"/>
  <c r="B118" i="4" l="1"/>
  <c r="C118" i="4" s="1"/>
  <c r="B119" i="4" l="1"/>
  <c r="C119" i="4" s="1"/>
  <c r="B120" i="4" l="1"/>
  <c r="C120" i="4" s="1"/>
  <c r="B121" i="4" l="1"/>
  <c r="C121" i="4" s="1"/>
  <c r="B122" i="4" l="1"/>
  <c r="C122" i="4" s="1"/>
  <c r="B123" i="4" l="1"/>
  <c r="C123" i="4" s="1"/>
  <c r="B124" i="4" l="1"/>
  <c r="C124" i="4" s="1"/>
  <c r="B125" i="4" l="1"/>
  <c r="C125" i="4" s="1"/>
  <c r="B126" i="4" l="1"/>
  <c r="C126" i="4" s="1"/>
  <c r="B127" i="4" l="1"/>
  <c r="C127" i="4" s="1"/>
  <c r="B128" i="4" l="1"/>
  <c r="C128" i="4" s="1"/>
  <c r="B129" i="4" l="1"/>
  <c r="C129" i="4" s="1"/>
  <c r="B130" i="4" l="1"/>
  <c r="C130" i="4" s="1"/>
  <c r="B131" i="4" l="1"/>
  <c r="C131" i="4" s="1"/>
  <c r="B132" i="4" l="1"/>
  <c r="C132" i="4" s="1"/>
  <c r="B133" i="4" l="1"/>
  <c r="C133" i="4" s="1"/>
  <c r="B134" i="4" l="1"/>
  <c r="C134" i="4" s="1"/>
  <c r="B135" i="4" l="1"/>
  <c r="C135" i="4" s="1"/>
  <c r="B136" i="4" l="1"/>
  <c r="C136" i="4" s="1"/>
  <c r="B137" i="4" l="1"/>
  <c r="C137" i="4" s="1"/>
  <c r="B138" i="4" l="1"/>
  <c r="C138" i="4" s="1"/>
  <c r="B139" i="4" l="1"/>
  <c r="C139" i="4" s="1"/>
  <c r="B140" i="4" l="1"/>
  <c r="C140" i="4" s="1"/>
  <c r="B141" i="4" l="1"/>
  <c r="C141" i="4" s="1"/>
  <c r="B142" i="4" l="1"/>
  <c r="C142" i="4" s="1"/>
  <c r="B143" i="4" l="1"/>
  <c r="C143" i="4" s="1"/>
  <c r="B144" i="4" l="1"/>
  <c r="C144" i="4" s="1"/>
  <c r="B145" i="4" l="1"/>
  <c r="C145" i="4" s="1"/>
  <c r="B146" i="4" l="1"/>
  <c r="C146" i="4" s="1"/>
  <c r="B147" i="4" l="1"/>
  <c r="C147" i="4" s="1"/>
  <c r="B148" i="4" l="1"/>
  <c r="C148" i="4" s="1"/>
  <c r="B149" i="4" l="1"/>
  <c r="C149" i="4" s="1"/>
  <c r="B150" i="4" l="1"/>
  <c r="C150" i="4" s="1"/>
  <c r="B151" i="4" l="1"/>
  <c r="C151" i="4" s="1"/>
  <c r="B152" i="4" l="1"/>
  <c r="C152" i="4" s="1"/>
  <c r="B153" i="4" l="1"/>
  <c r="C153" i="4" s="1"/>
  <c r="B154" i="4" l="1"/>
  <c r="C154" i="4" s="1"/>
  <c r="B155" i="4" l="1"/>
  <c r="C155" i="4" s="1"/>
  <c r="B156" i="4" l="1"/>
  <c r="C156" i="4" s="1"/>
  <c r="B157" i="4" l="1"/>
  <c r="C157" i="4" s="1"/>
  <c r="B158" i="4" l="1"/>
  <c r="C158" i="4" s="1"/>
  <c r="B159" i="4" l="1"/>
  <c r="C159" i="4" s="1"/>
  <c r="B160" i="4" l="1"/>
  <c r="C160" i="4" s="1"/>
  <c r="B161" i="4" l="1"/>
  <c r="C161" i="4" s="1"/>
  <c r="B162" i="4" l="1"/>
  <c r="C162" i="4" s="1"/>
  <c r="B163" i="4" l="1"/>
  <c r="C163" i="4" s="1"/>
  <c r="B164" i="4" l="1"/>
  <c r="C164" i="4" s="1"/>
  <c r="B165" i="4" l="1"/>
  <c r="C165" i="4" s="1"/>
  <c r="B166" i="4" l="1"/>
  <c r="C166" i="4" s="1"/>
  <c r="B167" i="4" l="1"/>
  <c r="C167" i="4" s="1"/>
  <c r="B168" i="4" l="1"/>
  <c r="C168" i="4" s="1"/>
  <c r="B169" i="4" l="1"/>
  <c r="C169" i="4" s="1"/>
  <c r="B170" i="4" l="1"/>
  <c r="C170" i="4" s="1"/>
  <c r="B171" i="4" l="1"/>
  <c r="C171" i="4" s="1"/>
  <c r="B172" i="4" l="1"/>
  <c r="C172" i="4" s="1"/>
  <c r="B173" i="4" l="1"/>
  <c r="C173" i="4" s="1"/>
  <c r="B174" i="4" l="1"/>
  <c r="C174" i="4" s="1"/>
  <c r="B175" i="4" l="1"/>
  <c r="C175" i="4" s="1"/>
  <c r="B176" i="4" l="1"/>
  <c r="C176" i="4" s="1"/>
  <c r="B177" i="4" l="1"/>
  <c r="C177" i="4" s="1"/>
  <c r="B178" i="4" l="1"/>
  <c r="C178" i="4" s="1"/>
  <c r="B179" i="4" l="1"/>
  <c r="C179" i="4" s="1"/>
  <c r="B180" i="4" l="1"/>
  <c r="C180" i="4" s="1"/>
  <c r="B181" i="4" l="1"/>
  <c r="C181" i="4" s="1"/>
  <c r="B182" i="4" l="1"/>
  <c r="C182" i="4" s="1"/>
  <c r="B183" i="4" l="1"/>
  <c r="C183" i="4" s="1"/>
  <c r="B184" i="4" l="1"/>
  <c r="C184" i="4" s="1"/>
  <c r="B185" i="4" l="1"/>
  <c r="C185" i="4" s="1"/>
  <c r="B186" i="4" l="1"/>
  <c r="C186" i="4" s="1"/>
  <c r="B187" i="4" l="1"/>
  <c r="C187" i="4" s="1"/>
  <c r="B188" i="4" l="1"/>
  <c r="C188" i="4" s="1"/>
  <c r="B189" i="4" l="1"/>
  <c r="C189" i="4" s="1"/>
  <c r="B190" i="4" l="1"/>
  <c r="C190" i="4" s="1"/>
  <c r="B191" i="4" l="1"/>
  <c r="C191" i="4" s="1"/>
  <c r="B192" i="4" l="1"/>
  <c r="C192" i="4" s="1"/>
  <c r="B193" i="4" l="1"/>
  <c r="C193" i="4" s="1"/>
  <c r="B194" i="4" l="1"/>
  <c r="C194" i="4" s="1"/>
  <c r="B195" i="4" l="1"/>
  <c r="C195" i="4" s="1"/>
  <c r="B196" i="4" l="1"/>
  <c r="C196" i="4" s="1"/>
  <c r="B197" i="4" l="1"/>
  <c r="C197" i="4" s="1"/>
  <c r="B198" i="4" l="1"/>
  <c r="C198" i="4" s="1"/>
  <c r="B199" i="4" l="1"/>
  <c r="C199" i="4" s="1"/>
  <c r="B200" i="4" l="1"/>
  <c r="C200" i="4" s="1"/>
  <c r="B201" i="4" l="1"/>
  <c r="C201" i="4" s="1"/>
  <c r="B202" i="4" l="1"/>
  <c r="C202" i="4" s="1"/>
  <c r="B203" i="4" l="1"/>
  <c r="C203" i="4" s="1"/>
  <c r="B204" i="4" l="1"/>
  <c r="C204" i="4" s="1"/>
  <c r="B205" i="4" l="1"/>
  <c r="C205" i="4" s="1"/>
  <c r="B206" i="4" l="1"/>
  <c r="C206" i="4" s="1"/>
  <c r="B207" i="4" l="1"/>
  <c r="C207" i="4" s="1"/>
  <c r="B208" i="4" l="1"/>
  <c r="C208" i="4" s="1"/>
  <c r="B209" i="4" l="1"/>
  <c r="C209" i="4" s="1"/>
  <c r="B210" i="4" l="1"/>
  <c r="C210" i="4" s="1"/>
  <c r="B211" i="4" l="1"/>
  <c r="C211" i="4" s="1"/>
  <c r="B212" i="4" l="1"/>
  <c r="C212" i="4" s="1"/>
  <c r="B213" i="4" l="1"/>
  <c r="C213" i="4" s="1"/>
  <c r="B214" i="4" l="1"/>
  <c r="C214" i="4" s="1"/>
  <c r="B215" i="4" l="1"/>
  <c r="C215" i="4" s="1"/>
  <c r="B216" i="4" l="1"/>
  <c r="C216" i="4" s="1"/>
  <c r="B217" i="4" l="1"/>
  <c r="C217" i="4" s="1"/>
  <c r="B218" i="4" l="1"/>
  <c r="C218" i="4" s="1"/>
  <c r="B219" i="4" l="1"/>
  <c r="C219" i="4" s="1"/>
  <c r="B220" i="4" l="1"/>
  <c r="C220" i="4" s="1"/>
  <c r="B221" i="4" l="1"/>
  <c r="C221" i="4" s="1"/>
  <c r="B222" i="4" l="1"/>
  <c r="C222" i="4" s="1"/>
  <c r="B223" i="4" l="1"/>
  <c r="C223" i="4" s="1"/>
  <c r="B224" i="4" l="1"/>
  <c r="C224" i="4" s="1"/>
  <c r="B225" i="4" l="1"/>
  <c r="C225" i="4" s="1"/>
  <c r="B226" i="4" l="1"/>
  <c r="C226" i="4" s="1"/>
  <c r="B227" i="4" l="1"/>
  <c r="C227" i="4" s="1"/>
  <c r="B228" i="4" l="1"/>
  <c r="C228" i="4" s="1"/>
  <c r="B229" i="4" l="1"/>
  <c r="C229" i="4" s="1"/>
  <c r="B230" i="4" l="1"/>
  <c r="C230" i="4" s="1"/>
  <c r="B231" i="4" l="1"/>
  <c r="C231" i="4" s="1"/>
  <c r="B232" i="4" l="1"/>
  <c r="C232" i="4" s="1"/>
  <c r="B233" i="4" l="1"/>
  <c r="C233" i="4" s="1"/>
  <c r="B234" i="4" l="1"/>
  <c r="C234" i="4" s="1"/>
  <c r="B235" i="4" l="1"/>
  <c r="C235" i="4" s="1"/>
  <c r="B236" i="4" l="1"/>
  <c r="C236" i="4" s="1"/>
  <c r="B237" i="4" l="1"/>
  <c r="C237" i="4" s="1"/>
  <c r="B238" i="4" l="1"/>
  <c r="C238" i="4" s="1"/>
  <c r="B239" i="4" l="1"/>
  <c r="C239" i="4" s="1"/>
  <c r="B240" i="4" l="1"/>
  <c r="C240" i="4" s="1"/>
  <c r="B241" i="4" l="1"/>
  <c r="C241" i="4" s="1"/>
  <c r="B242" i="4" l="1"/>
  <c r="C242" i="4" s="1"/>
  <c r="B243" i="4" l="1"/>
  <c r="C243" i="4" s="1"/>
  <c r="B244" i="4" l="1"/>
  <c r="C244" i="4" s="1"/>
  <c r="B245" i="4" l="1"/>
  <c r="C245" i="4" s="1"/>
  <c r="B246" i="4" l="1"/>
  <c r="C246" i="4" s="1"/>
  <c r="B247" i="4" l="1"/>
  <c r="C247" i="4" s="1"/>
  <c r="B248" i="4" l="1"/>
  <c r="C248" i="4" s="1"/>
  <c r="B249" i="4" l="1"/>
  <c r="C249" i="4" s="1"/>
  <c r="B250" i="4" l="1"/>
  <c r="C250" i="4" s="1"/>
  <c r="B251" i="4" l="1"/>
  <c r="C251" i="4" s="1"/>
  <c r="B252" i="4" l="1"/>
  <c r="C252" i="4" s="1"/>
  <c r="B253" i="4" l="1"/>
  <c r="C253" i="4" s="1"/>
  <c r="B254" i="4" l="1"/>
  <c r="C254" i="4" s="1"/>
  <c r="B255" i="4" l="1"/>
  <c r="C255" i="4" s="1"/>
  <c r="B256" i="4" l="1"/>
  <c r="C256" i="4" s="1"/>
  <c r="B257" i="4" l="1"/>
  <c r="C257" i="4" s="1"/>
  <c r="B258" i="4" l="1"/>
  <c r="C258" i="4" s="1"/>
  <c r="B259" i="4" l="1"/>
  <c r="C259" i="4" s="1"/>
  <c r="B260" i="4" l="1"/>
  <c r="C260" i="4" s="1"/>
  <c r="B261" i="4" l="1"/>
  <c r="C261" i="4" s="1"/>
  <c r="B262" i="4" l="1"/>
  <c r="C262" i="4" s="1"/>
  <c r="B263" i="4" l="1"/>
  <c r="C263" i="4" s="1"/>
  <c r="B264" i="4" l="1"/>
  <c r="C264" i="4" s="1"/>
  <c r="B265" i="4" l="1"/>
  <c r="C265" i="4" s="1"/>
  <c r="B266" i="4" l="1"/>
  <c r="C266" i="4" s="1"/>
  <c r="B267" i="4" l="1"/>
  <c r="C267" i="4" s="1"/>
  <c r="B268" i="4" l="1"/>
  <c r="C268" i="4" s="1"/>
  <c r="B269" i="4" l="1"/>
  <c r="C269" i="4" s="1"/>
  <c r="B270" i="4" l="1"/>
  <c r="C270" i="4" s="1"/>
  <c r="B271" i="4" l="1"/>
  <c r="C271" i="4" s="1"/>
  <c r="B272" i="4" l="1"/>
  <c r="C272" i="4" s="1"/>
  <c r="B273" i="4" l="1"/>
  <c r="C273" i="4" s="1"/>
  <c r="B274" i="4" l="1"/>
  <c r="C274" i="4" s="1"/>
  <c r="B275" i="4" l="1"/>
  <c r="C275" i="4" s="1"/>
  <c r="B276" i="4" l="1"/>
  <c r="C276" i="4" s="1"/>
  <c r="B277" i="4" l="1"/>
  <c r="C277" i="4" s="1"/>
  <c r="B278" i="4" l="1"/>
  <c r="C278" i="4" s="1"/>
  <c r="B279" i="4" l="1"/>
  <c r="C279" i="4" s="1"/>
  <c r="B280" i="4" l="1"/>
  <c r="C280" i="4" s="1"/>
  <c r="B281" i="4" l="1"/>
  <c r="C281" i="4" s="1"/>
  <c r="B282" i="4" l="1"/>
  <c r="C282" i="4" s="1"/>
  <c r="B283" i="4" l="1"/>
  <c r="C283" i="4" s="1"/>
  <c r="B284" i="4" l="1"/>
  <c r="C284" i="4" s="1"/>
  <c r="B285" i="4" l="1"/>
  <c r="C285" i="4" s="1"/>
  <c r="B286" i="4" l="1"/>
  <c r="C286" i="4" s="1"/>
  <c r="B287" i="4" l="1"/>
  <c r="C287" i="4" s="1"/>
  <c r="B288" i="4" l="1"/>
  <c r="C288" i="4" s="1"/>
  <c r="B289" i="4" l="1"/>
  <c r="C289" i="4" s="1"/>
  <c r="B290" i="4" l="1"/>
  <c r="C290" i="4" s="1"/>
  <c r="B291" i="4" l="1"/>
  <c r="C291" i="4" s="1"/>
  <c r="B292" i="4" l="1"/>
  <c r="C292" i="4" s="1"/>
  <c r="B293" i="4" l="1"/>
  <c r="C293" i="4" s="1"/>
  <c r="B294" i="4" l="1"/>
  <c r="C294" i="4" s="1"/>
  <c r="B295" i="4" l="1"/>
  <c r="C295" i="4" s="1"/>
  <c r="B296" i="4" l="1"/>
  <c r="C296" i="4" s="1"/>
  <c r="B297" i="4" l="1"/>
  <c r="C297" i="4" s="1"/>
  <c r="B298" i="4" l="1"/>
  <c r="C298" i="4" s="1"/>
  <c r="B299" i="4" l="1"/>
  <c r="C299" i="4" s="1"/>
  <c r="B300" i="4" l="1"/>
  <c r="C300" i="4" s="1"/>
  <c r="B301" i="4" l="1"/>
  <c r="C301" i="4" s="1"/>
  <c r="B302" i="4" l="1"/>
  <c r="C302" i="4" s="1"/>
  <c r="B303" i="4" l="1"/>
  <c r="C303" i="4" s="1"/>
  <c r="B304" i="4" l="1"/>
  <c r="C304" i="4" s="1"/>
  <c r="B305" i="4" l="1"/>
  <c r="C305" i="4" s="1"/>
  <c r="B306" i="4" l="1"/>
  <c r="C306" i="4" s="1"/>
  <c r="B307" i="4" l="1"/>
  <c r="C307" i="4" s="1"/>
  <c r="B308" i="4" l="1"/>
  <c r="C308" i="4" s="1"/>
  <c r="B309" i="4" l="1"/>
  <c r="C309" i="4" s="1"/>
  <c r="B310" i="4" l="1"/>
  <c r="C310" i="4" s="1"/>
  <c r="B311" i="4" l="1"/>
  <c r="C311" i="4" s="1"/>
  <c r="B312" i="4" l="1"/>
  <c r="C312" i="4" s="1"/>
  <c r="B313" i="4" l="1"/>
  <c r="C313" i="4" s="1"/>
  <c r="B314" i="4" l="1"/>
  <c r="C314" i="4" s="1"/>
  <c r="B315" i="4" l="1"/>
  <c r="C315" i="4" s="1"/>
  <c r="B316" i="4" l="1"/>
  <c r="C316" i="4" s="1"/>
  <c r="B317" i="4" l="1"/>
  <c r="C317" i="4" s="1"/>
  <c r="B318" i="4" l="1"/>
  <c r="C318" i="4" s="1"/>
  <c r="B319" i="4" l="1"/>
  <c r="C319" i="4" s="1"/>
  <c r="B320" i="4" l="1"/>
  <c r="C320" i="4" s="1"/>
  <c r="B321" i="4" l="1"/>
  <c r="C321" i="4" s="1"/>
  <c r="B322" i="4" l="1"/>
  <c r="C322" i="4" s="1"/>
  <c r="B323" i="4" l="1"/>
  <c r="C323" i="4" s="1"/>
  <c r="B324" i="4" l="1"/>
  <c r="C324" i="4" s="1"/>
  <c r="B325" i="4" l="1"/>
  <c r="C325" i="4" s="1"/>
  <c r="B326" i="4" l="1"/>
  <c r="C326" i="4" s="1"/>
  <c r="B327" i="4" l="1"/>
  <c r="C327" i="4" s="1"/>
  <c r="B328" i="4" l="1"/>
  <c r="C328" i="4" s="1"/>
  <c r="B329" i="4" l="1"/>
  <c r="C329" i="4" s="1"/>
  <c r="B330" i="4" l="1"/>
  <c r="C330" i="4" s="1"/>
  <c r="B331" i="4" l="1"/>
  <c r="C331" i="4" s="1"/>
  <c r="B332" i="4" l="1"/>
  <c r="C332" i="4" s="1"/>
  <c r="B333" i="4" l="1"/>
  <c r="C333" i="4" s="1"/>
  <c r="B334" i="4" l="1"/>
  <c r="C334" i="4" s="1"/>
  <c r="B335" i="4" l="1"/>
  <c r="C335" i="4" s="1"/>
  <c r="B336" i="4" l="1"/>
  <c r="C336" i="4" s="1"/>
  <c r="B337" i="4" l="1"/>
  <c r="C337" i="4" s="1"/>
  <c r="B338" i="4" l="1"/>
  <c r="C338" i="4" s="1"/>
  <c r="B339" i="4" l="1"/>
  <c r="C339" i="4" s="1"/>
  <c r="B340" i="4" l="1"/>
  <c r="C340" i="4" s="1"/>
  <c r="B341" i="4" l="1"/>
  <c r="C341" i="4" s="1"/>
  <c r="B342" i="4" l="1"/>
  <c r="C342" i="4" s="1"/>
  <c r="B343" i="4" l="1"/>
  <c r="C343" i="4" s="1"/>
  <c r="B344" i="4" l="1"/>
  <c r="C344" i="4" s="1"/>
  <c r="B345" i="4" l="1"/>
  <c r="C345" i="4" s="1"/>
  <c r="B346" i="4" l="1"/>
  <c r="C346" i="4" s="1"/>
  <c r="B347" i="4" l="1"/>
  <c r="C347" i="4" s="1"/>
  <c r="B348" i="4" l="1"/>
  <c r="C348" i="4" s="1"/>
  <c r="B349" i="4" l="1"/>
  <c r="C349" i="4" s="1"/>
  <c r="B350" i="4" l="1"/>
  <c r="C350" i="4" s="1"/>
  <c r="B351" i="4" l="1"/>
  <c r="C351" i="4" s="1"/>
  <c r="B352" i="4" l="1"/>
  <c r="C352" i="4" s="1"/>
  <c r="B353" i="4" l="1"/>
  <c r="C353" i="4" s="1"/>
  <c r="B354" i="4" l="1"/>
  <c r="C354" i="4" s="1"/>
  <c r="B355" i="4" l="1"/>
  <c r="C355" i="4" s="1"/>
  <c r="B356" i="4" l="1"/>
  <c r="C356" i="4" s="1"/>
  <c r="B357" i="4" l="1"/>
  <c r="C357" i="4" s="1"/>
  <c r="B358" i="4" l="1"/>
  <c r="C358" i="4" s="1"/>
  <c r="B359" i="4" l="1"/>
  <c r="C359" i="4" s="1"/>
  <c r="B360" i="4" l="1"/>
  <c r="C360" i="4" s="1"/>
  <c r="B361" i="4" l="1"/>
  <c r="C361" i="4" s="1"/>
  <c r="B362" i="4" l="1"/>
  <c r="C362" i="4" s="1"/>
  <c r="B363" i="4" l="1"/>
  <c r="C363" i="4" s="1"/>
  <c r="B364" i="4" l="1"/>
  <c r="C364" i="4" s="1"/>
  <c r="B365" i="4" l="1"/>
  <c r="C365" i="4" s="1"/>
  <c r="B366" i="4" l="1"/>
  <c r="C366" i="4" s="1"/>
  <c r="B367" i="4" l="1"/>
  <c r="C367" i="4" s="1"/>
  <c r="B368" i="4" l="1"/>
  <c r="C368" i="4" s="1"/>
</calcChain>
</file>

<file path=xl/sharedStrings.xml><?xml version="1.0" encoding="utf-8"?>
<sst xmlns="http://schemas.openxmlformats.org/spreadsheetml/2006/main" count="237" uniqueCount="101">
  <si>
    <t>LO(in)</t>
  </si>
  <si>
    <t>Band</t>
  </si>
  <si>
    <t>Freq</t>
  </si>
  <si>
    <t>RF(Freq)</t>
  </si>
  <si>
    <t>LO(Freq)</t>
  </si>
  <si>
    <t>RF(in) 
(50dB Att)</t>
  </si>
  <si>
    <t xml:space="preserve">LT1253 Output </t>
  </si>
  <si>
    <t xml:space="preserve">SA612 Output </t>
  </si>
  <si>
    <t>Out 
(10dB Att)</t>
  </si>
  <si>
    <t>RF 
(10dB Att)</t>
  </si>
  <si>
    <t>LO 
(10dB Att)</t>
  </si>
  <si>
    <t>Harmonic
(10dB Att)</t>
  </si>
  <si>
    <t>RF(in) 
(No Att)</t>
  </si>
  <si>
    <t>LO 
(No Att)</t>
  </si>
  <si>
    <t>Out 
(No Att)</t>
  </si>
  <si>
    <t>RF 
(No Att)</t>
  </si>
  <si>
    <t>Harmonic
(No Att)</t>
  </si>
  <si>
    <t xml:space="preserve">2N3904 Output </t>
  </si>
  <si>
    <t>LO 
(30dB Att)</t>
  </si>
  <si>
    <t>RF 
(30dB Att)</t>
  </si>
  <si>
    <t>Out 
(30dB Att)</t>
  </si>
  <si>
    <t>Harmonic
(30dB Att)</t>
  </si>
  <si>
    <t xml:space="preserve">2N2219 Output </t>
  </si>
  <si>
    <t>LT1253 Gain</t>
  </si>
  <si>
    <t>Total Gain</t>
  </si>
  <si>
    <t>2N3904 Gain</t>
  </si>
  <si>
    <t>2N2219 Gain</t>
  </si>
  <si>
    <t>LT1253</t>
  </si>
  <si>
    <t>Max Input without Harmonics</t>
  </si>
  <si>
    <t>Max Input 
(No Atten)</t>
  </si>
  <si>
    <t>2N3904</t>
  </si>
  <si>
    <t>2n2219</t>
  </si>
  <si>
    <t>IRF510</t>
  </si>
  <si>
    <t>Max Ouput 
(No Atten)</t>
  </si>
  <si>
    <t>Max Output 
(30 dB Atten)</t>
  </si>
  <si>
    <t>Gain</t>
  </si>
  <si>
    <t xml:space="preserve">BPF Output </t>
  </si>
  <si>
    <t xml:space="preserve">BPFOutput </t>
  </si>
  <si>
    <t>-49, -56</t>
  </si>
  <si>
    <t>-21,-19</t>
  </si>
  <si>
    <t>-35,-36</t>
  </si>
  <si>
    <t>Lots of Harmonics</t>
  </si>
  <si>
    <t>-28, -21</t>
  </si>
  <si>
    <t>-19, -26</t>
  </si>
  <si>
    <t>+9, +11</t>
  </si>
  <si>
    <t>+2, +9</t>
  </si>
  <si>
    <t>-5, -6</t>
  </si>
  <si>
    <t>-23</t>
  </si>
  <si>
    <t>Max Rfin is -56 dBm (No atten)</t>
  </si>
  <si>
    <t>Max Rfin is -65 dBm (No atten)</t>
  </si>
  <si>
    <t>Observations
1) Output of 3904 is too hot for 2219 Stage.  Harmonics result
2) 40m Output of LT1253 is marginal for 3904.  At the brink of being too hot
3) Gain of 2219 drops off above 20m</t>
  </si>
  <si>
    <t>Bias Current (mA)</t>
  </si>
  <si>
    <t>Input (mVpp)</t>
  </si>
  <si>
    <t>Fund Out (dBm)</t>
  </si>
  <si>
    <t>2nd Out (dBm)</t>
  </si>
  <si>
    <t>3rd Out (dBm)</t>
  </si>
  <si>
    <t>4th Out (dBm)</t>
  </si>
  <si>
    <t>5th Out (dBm)</t>
  </si>
  <si>
    <t>With 30 dB Attenuator</t>
  </si>
  <si>
    <t>No Attenuator</t>
  </si>
  <si>
    <t>Power Output
(mW)</t>
  </si>
  <si>
    <t>2nd dB Down</t>
  </si>
  <si>
    <t>3rd dB Down</t>
  </si>
  <si>
    <t>4th dB Down</t>
  </si>
  <si>
    <t>5th dB Down</t>
  </si>
  <si>
    <t xml:space="preserve">2nd dB Down </t>
  </si>
  <si>
    <t>With LPF</t>
  </si>
  <si>
    <t>3.75 Mhz</t>
  </si>
  <si>
    <t>7 Mhz</t>
  </si>
  <si>
    <t>21.2 Mhz</t>
  </si>
  <si>
    <t>29Mhz</t>
  </si>
  <si>
    <t>Notes:  
1) Max output at 6Vpp (+19dBm) Input at any current 15ma-40mA
2) Linear up to about 25mA.  After 25 mA seems to compress a bit on some plots.</t>
  </si>
  <si>
    <t>Input to SA612</t>
  </si>
  <si>
    <t>Gate Voltage</t>
  </si>
  <si>
    <t>Source Current</t>
  </si>
  <si>
    <t>Input</t>
  </si>
  <si>
    <t>Step</t>
  </si>
  <si>
    <t>Bias</t>
  </si>
  <si>
    <t>Cutoff</t>
  </si>
  <si>
    <t>Conduction Angle</t>
  </si>
  <si>
    <t>Applied Vbias</t>
  </si>
  <si>
    <t>Mostfet Vcutoff</t>
  </si>
  <si>
    <t>Input Vpeak</t>
  </si>
  <si>
    <t>Harmonic</t>
  </si>
  <si>
    <t>Vin (dBm)</t>
  </si>
  <si>
    <t>Vin 
(Vpp)</t>
  </si>
  <si>
    <t>Power Out (mW))</t>
  </si>
  <si>
    <t>Vout dBm (Atten)</t>
  </si>
  <si>
    <t>Vout dBm
(No Atten)</t>
  </si>
  <si>
    <t>Harmonic Down</t>
  </si>
  <si>
    <t>No Filter</t>
  </si>
  <si>
    <t>With Low Pass Filter</t>
  </si>
  <si>
    <t>LO In</t>
  </si>
  <si>
    <t>Rfin 
(with Atten)</t>
  </si>
  <si>
    <t>Output dBm (Atten)</t>
  </si>
  <si>
    <t>Output dBm
(No Atten)</t>
  </si>
  <si>
    <t>Barly in Class AB</t>
  </si>
  <si>
    <t>RF(in) 
(Actual)</t>
  </si>
  <si>
    <t>LO 
(Actual)</t>
  </si>
  <si>
    <t>RF 
(Actual)</t>
  </si>
  <si>
    <t>Out 
(Actual)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</si>
</sst>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7030A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rgb="FF00B050"/>
        <bgColor indexed="64"/>
      </patternFill>
    </fill>
  </fills>
  <borders count="2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s>
  <cellStyleXfs count="1">
    <xf numFmtId="0" fontId="0" fillId="0" borderId="0"/>
  </cellStyleXfs>
  <cellXfs count="142">
    <xf numFmtId="0" fontId="0" fillId="0" borderId="0" xfId="0"/>
    <xf numFmtId="0" fontId="0" fillId="0" borderId="4" xfId="0" applyBorder="1"/>
    <xf numFmtId="0" fontId="0" fillId="0" borderId="4" xfId="0" quotePrefix="1" applyBorder="1"/>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9" xfId="0" applyFont="1" applyBorder="1" applyAlignment="1">
      <alignment horizontal="center" vertical="center" wrapText="1"/>
    </xf>
    <xf numFmtId="0" fontId="0" fillId="0" borderId="8" xfId="0" applyFont="1" applyBorder="1" applyAlignment="1">
      <alignment horizontal="center" vertical="center" wrapText="1"/>
    </xf>
    <xf numFmtId="0" fontId="0" fillId="0" borderId="10" xfId="0" applyFill="1" applyBorder="1" applyAlignment="1">
      <alignment horizontal="center" vertical="center" wrapText="1"/>
    </xf>
    <xf numFmtId="0" fontId="0" fillId="0" borderId="9" xfId="0" applyFont="1" applyBorder="1" applyAlignment="1">
      <alignment horizontal="center" vertical="center" wrapText="1"/>
    </xf>
    <xf numFmtId="0" fontId="0" fillId="0" borderId="0" xfId="0" applyBorder="1"/>
    <xf numFmtId="0" fontId="0" fillId="0" borderId="0" xfId="0" applyFont="1" applyBorder="1" applyAlignment="1">
      <alignment vertical="center" wrapText="1"/>
    </xf>
    <xf numFmtId="0" fontId="0" fillId="0" borderId="4" xfId="0" applyFont="1" applyBorder="1" applyAlignment="1">
      <alignment vertical="center" wrapText="1"/>
    </xf>
    <xf numFmtId="0" fontId="0" fillId="0" borderId="12" xfId="0" applyFont="1" applyBorder="1" applyAlignment="1">
      <alignment vertical="center" wrapText="1"/>
    </xf>
    <xf numFmtId="0" fontId="0" fillId="0" borderId="11" xfId="0" applyFont="1" applyBorder="1" applyAlignment="1">
      <alignment vertical="center" wrapText="1"/>
    </xf>
    <xf numFmtId="0" fontId="0" fillId="0" borderId="4"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4" xfId="0" applyFont="1" applyBorder="1"/>
    <xf numFmtId="0" fontId="0" fillId="0" borderId="12" xfId="0" applyFont="1" applyBorder="1"/>
    <xf numFmtId="0" fontId="0" fillId="0" borderId="11" xfId="0" applyFont="1" applyBorder="1"/>
    <xf numFmtId="0" fontId="0" fillId="0" borderId="14" xfId="0" applyFont="1" applyBorder="1"/>
    <xf numFmtId="0" fontId="0" fillId="0" borderId="15" xfId="0" applyFont="1" applyBorder="1"/>
    <xf numFmtId="0" fontId="0" fillId="0" borderId="13" xfId="0" applyFont="1" applyBorder="1"/>
    <xf numFmtId="0" fontId="0" fillId="3" borderId="18" xfId="0" applyFill="1" applyBorder="1"/>
    <xf numFmtId="0" fontId="0" fillId="3" borderId="16" xfId="0" applyFill="1" applyBorder="1"/>
    <xf numFmtId="0" fontId="0" fillId="3" borderId="17" xfId="0" applyFill="1" applyBorder="1"/>
    <xf numFmtId="0" fontId="0" fillId="4" borderId="11" xfId="0" applyFill="1" applyBorder="1"/>
    <xf numFmtId="0" fontId="0" fillId="4" borderId="4" xfId="0" applyFill="1" applyBorder="1"/>
    <xf numFmtId="0" fontId="0" fillId="4" borderId="4" xfId="0" quotePrefix="1" applyFill="1" applyBorder="1"/>
    <xf numFmtId="0" fontId="0" fillId="4" borderId="12" xfId="0" applyFill="1" applyBorder="1"/>
    <xf numFmtId="0" fontId="0" fillId="4" borderId="0" xfId="0" applyFill="1"/>
    <xf numFmtId="0" fontId="0" fillId="4" borderId="13" xfId="0" applyFill="1" applyBorder="1"/>
    <xf numFmtId="0" fontId="0" fillId="4" borderId="14" xfId="0" applyFill="1" applyBorder="1"/>
    <xf numFmtId="0" fontId="0" fillId="4" borderId="14" xfId="0" quotePrefix="1" applyFill="1" applyBorder="1"/>
    <xf numFmtId="0" fontId="0" fillId="4" borderId="15" xfId="0" applyFill="1" applyBorder="1"/>
    <xf numFmtId="0" fontId="0" fillId="0" borderId="11" xfId="0" applyFill="1" applyBorder="1"/>
    <xf numFmtId="0" fontId="0" fillId="0" borderId="4" xfId="0" applyFill="1" applyBorder="1"/>
    <xf numFmtId="0" fontId="0" fillId="0" borderId="12" xfId="0" applyFill="1" applyBorder="1"/>
    <xf numFmtId="0" fontId="0" fillId="0" borderId="15" xfId="0" applyFill="1" applyBorder="1"/>
    <xf numFmtId="0" fontId="0" fillId="5" borderId="0" xfId="0" applyFill="1"/>
    <xf numFmtId="0" fontId="0" fillId="2" borderId="4" xfId="0" applyFill="1" applyBorder="1"/>
    <xf numFmtId="0" fontId="0" fillId="0" borderId="0" xfId="0" quotePrefix="1"/>
    <xf numFmtId="0" fontId="0" fillId="0" borderId="4" xfId="0" applyBorder="1" applyAlignment="1">
      <alignment horizontal="right"/>
    </xf>
    <xf numFmtId="0" fontId="0" fillId="4" borderId="12" xfId="0" applyFill="1" applyBorder="1" applyAlignment="1">
      <alignment horizontal="right"/>
    </xf>
    <xf numFmtId="0" fontId="0" fillId="0" borderId="12" xfId="0" applyBorder="1" applyAlignment="1">
      <alignment horizontal="right"/>
    </xf>
    <xf numFmtId="0" fontId="0" fillId="5" borderId="12" xfId="0" quotePrefix="1" applyFill="1" applyBorder="1" applyAlignment="1">
      <alignment horizontal="right"/>
    </xf>
    <xf numFmtId="0" fontId="0" fillId="0" borderId="12" xfId="0" quotePrefix="1" applyBorder="1" applyAlignment="1">
      <alignment horizontal="right"/>
    </xf>
    <xf numFmtId="0" fontId="0" fillId="0" borderId="0" xfId="0" applyAlignment="1">
      <alignment horizontal="left"/>
    </xf>
    <xf numFmtId="0" fontId="0" fillId="0" borderId="0" xfId="0" applyBorder="1" applyAlignment="1">
      <alignment horizontal="center"/>
    </xf>
    <xf numFmtId="0" fontId="0" fillId="0" borderId="0" xfId="0" applyBorder="1" applyAlignment="1">
      <alignment horizontal="center" vertical="center" wrapText="1"/>
    </xf>
    <xf numFmtId="164" fontId="0" fillId="0" borderId="4" xfId="0" applyNumberFormat="1" applyBorder="1"/>
    <xf numFmtId="1" fontId="0" fillId="0" borderId="11" xfId="0" applyNumberFormat="1" applyBorder="1"/>
    <xf numFmtId="1" fontId="0" fillId="0" borderId="13" xfId="0" applyNumberFormat="1" applyBorder="1"/>
    <xf numFmtId="0" fontId="0" fillId="0" borderId="8" xfId="0" applyBorder="1"/>
    <xf numFmtId="0" fontId="0" fillId="0" borderId="9" xfId="0" applyBorder="1"/>
    <xf numFmtId="0" fontId="0" fillId="0" borderId="10" xfId="0" applyBorder="1"/>
    <xf numFmtId="0" fontId="0" fillId="0" borderId="14" xfId="0" applyFill="1" applyBorder="1"/>
    <xf numFmtId="1" fontId="0" fillId="0" borderId="8" xfId="0" applyNumberFormat="1" applyBorder="1"/>
    <xf numFmtId="0" fontId="0" fillId="0" borderId="4" xfId="0" applyBorder="1" applyAlignment="1"/>
    <xf numFmtId="164" fontId="0" fillId="0" borderId="0" xfId="0" applyNumberFormat="1" applyBorder="1"/>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4" xfId="0" applyFill="1" applyBorder="1"/>
    <xf numFmtId="0" fontId="0" fillId="6" borderId="12" xfId="0" applyFill="1" applyBorder="1"/>
    <xf numFmtId="0" fontId="0" fillId="6" borderId="4"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4" xfId="0" applyFill="1" applyBorder="1"/>
    <xf numFmtId="0" fontId="0" fillId="6" borderId="15" xfId="0" applyFill="1" applyBorder="1"/>
    <xf numFmtId="0" fontId="0" fillId="7" borderId="8" xfId="0" applyFill="1" applyBorder="1" applyAlignment="1">
      <alignment horizontal="center" vertical="center" wrapText="1"/>
    </xf>
    <xf numFmtId="0" fontId="0" fillId="7" borderId="9" xfId="0" applyFill="1" applyBorder="1" applyAlignment="1">
      <alignment horizontal="center" vertical="center" wrapText="1"/>
    </xf>
    <xf numFmtId="0" fontId="0" fillId="7" borderId="10" xfId="0" applyFill="1" applyBorder="1" applyAlignment="1">
      <alignment horizontal="center" vertical="center" wrapText="1"/>
    </xf>
    <xf numFmtId="1" fontId="0" fillId="7" borderId="11" xfId="0" applyNumberFormat="1" applyFill="1" applyBorder="1"/>
    <xf numFmtId="0" fontId="0" fillId="7" borderId="4" xfId="0" applyFill="1" applyBorder="1"/>
    <xf numFmtId="0" fontId="0" fillId="7" borderId="12" xfId="0" applyFill="1" applyBorder="1"/>
    <xf numFmtId="0" fontId="0" fillId="7" borderId="11" xfId="0" applyFill="1" applyBorder="1" applyAlignment="1">
      <alignment horizontal="center" vertical="center" wrapText="1"/>
    </xf>
    <xf numFmtId="0" fontId="0" fillId="7" borderId="4" xfId="0" applyFill="1" applyBorder="1" applyAlignment="1">
      <alignment horizontal="center" vertical="center" wrapText="1"/>
    </xf>
    <xf numFmtId="0" fontId="0" fillId="7" borderId="12" xfId="0" applyFill="1" applyBorder="1" applyAlignment="1">
      <alignment horizontal="center" vertical="center" wrapText="1"/>
    </xf>
    <xf numFmtId="0" fontId="0" fillId="7" borderId="11" xfId="0" applyFill="1" applyBorder="1"/>
    <xf numFmtId="1" fontId="0" fillId="7" borderId="13" xfId="0" applyNumberFormat="1" applyFill="1" applyBorder="1"/>
    <xf numFmtId="0" fontId="0" fillId="7" borderId="14" xfId="0" applyFill="1" applyBorder="1"/>
    <xf numFmtId="0" fontId="0" fillId="7" borderId="15" xfId="0" applyFill="1" applyBorder="1"/>
    <xf numFmtId="0" fontId="0" fillId="6" borderId="11" xfId="0" applyFill="1" applyBorder="1" applyAlignment="1">
      <alignment horizontal="center" vertical="center" wrapText="1"/>
    </xf>
    <xf numFmtId="0" fontId="0" fillId="6" borderId="11" xfId="0" applyFill="1" applyBorder="1"/>
    <xf numFmtId="0" fontId="0" fillId="6" borderId="13" xfId="0" applyFill="1" applyBorder="1"/>
    <xf numFmtId="0" fontId="0" fillId="4" borderId="0" xfId="0" applyFill="1" applyBorder="1"/>
    <xf numFmtId="0" fontId="0" fillId="0" borderId="0" xfId="0" applyFill="1" applyBorder="1"/>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6" borderId="0" xfId="0" applyFill="1" applyBorder="1"/>
    <xf numFmtId="1" fontId="0" fillId="7" borderId="0" xfId="0" applyNumberFormat="1" applyFill="1" applyBorder="1"/>
    <xf numFmtId="0" fontId="0" fillId="7" borderId="0" xfId="0" applyFill="1" applyBorder="1"/>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6" borderId="14" xfId="0" applyFill="1" applyBorder="1" applyAlignment="1">
      <alignment horizontal="center" vertical="center" wrapText="1"/>
    </xf>
    <xf numFmtId="0" fontId="0" fillId="6" borderId="15" xfId="0" applyFill="1" applyBorder="1" applyAlignment="1">
      <alignment horizontal="center" vertical="center" wrapText="1"/>
    </xf>
    <xf numFmtId="0" fontId="0" fillId="7" borderId="13"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5" xfId="0" applyFill="1" applyBorder="1" applyAlignment="1">
      <alignment horizontal="center" vertical="center" wrapText="1"/>
    </xf>
    <xf numFmtId="0" fontId="0" fillId="0" borderId="9" xfId="0" applyFont="1" applyBorder="1" applyAlignment="1">
      <alignment horizontal="center" vertical="center" wrapText="1"/>
    </xf>
    <xf numFmtId="0" fontId="0" fillId="0" borderId="25" xfId="0" applyBorder="1" applyAlignment="1">
      <alignment horizontal="center" vertical="center" wrapText="1"/>
    </xf>
    <xf numFmtId="0" fontId="0" fillId="0" borderId="26" xfId="0" applyBorder="1"/>
    <xf numFmtId="0" fontId="0" fillId="0" borderId="27" xfId="0" applyBorder="1"/>
    <xf numFmtId="0" fontId="0" fillId="0" borderId="28" xfId="0" applyFill="1" applyBorder="1" applyAlignment="1">
      <alignment horizontal="center" vertical="center" wrapText="1"/>
    </xf>
    <xf numFmtId="1" fontId="0" fillId="0" borderId="4" xfId="0" applyNumberFormat="1" applyBorder="1"/>
    <xf numFmtId="1" fontId="0" fillId="0" borderId="14" xfId="0" applyNumberFormat="1" applyBorder="1"/>
    <xf numFmtId="1" fontId="0" fillId="0" borderId="26" xfId="0" applyNumberFormat="1" applyBorder="1"/>
    <xf numFmtId="1" fontId="0" fillId="0" borderId="27" xfId="0" applyNumberFormat="1" applyBorder="1"/>
    <xf numFmtId="1" fontId="0" fillId="0" borderId="12" xfId="0" applyNumberFormat="1" applyBorder="1"/>
    <xf numFmtId="1" fontId="0" fillId="0" borderId="15" xfId="0" applyNumberFormat="1" applyBorder="1"/>
    <xf numFmtId="0" fontId="0" fillId="2" borderId="26" xfId="0" applyFill="1" applyBorder="1"/>
    <xf numFmtId="0" fontId="0" fillId="8" borderId="26" xfId="0" applyFill="1" applyBorder="1"/>
    <xf numFmtId="0" fontId="0" fillId="8" borderId="27" xfId="0" applyFill="1" applyBorder="1"/>
    <xf numFmtId="0" fontId="0" fillId="0" borderId="26" xfId="0" applyFill="1" applyBorder="1"/>
    <xf numFmtId="0" fontId="0" fillId="0" borderId="27" xfId="0" applyFill="1" applyBorder="1"/>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0" xfId="0" applyFont="1" applyFill="1" applyBorder="1" applyAlignment="1">
      <alignment horizontal="left" vertical="top" wrapText="1"/>
    </xf>
    <xf numFmtId="0" fontId="0" fillId="0" borderId="8"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9" xfId="0" applyFont="1" applyBorder="1" applyAlignment="1">
      <alignment horizontal="center" vertical="center"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4"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358330948641681E-2"/>
          <c:y val="0.12965656565656566"/>
          <c:w val="0.86509954254735866"/>
          <c:h val="0.71327225005965167"/>
        </c:manualLayout>
      </c:layout>
      <c:scatterChart>
        <c:scatterStyle val="smoothMarker"/>
        <c:varyColors val="0"/>
        <c:ser>
          <c:idx val="0"/>
          <c:order val="0"/>
          <c:tx>
            <c:v>20mA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'RD16HHF Bias Current'!$D$12:$D$18</c:f>
              <c:numCache>
                <c:formatCode>General</c:formatCode>
                <c:ptCount val="7"/>
                <c:pt idx="0">
                  <c:v>100</c:v>
                </c:pt>
                <c:pt idx="1">
                  <c:v>500</c:v>
                </c:pt>
                <c:pt idx="2">
                  <c:v>1000</c:v>
                </c:pt>
                <c:pt idx="3">
                  <c:v>1500</c:v>
                </c:pt>
                <c:pt idx="4">
                  <c:v>2000</c:v>
                </c:pt>
                <c:pt idx="5">
                  <c:v>5000</c:v>
                </c:pt>
                <c:pt idx="6">
                  <c:v>10000</c:v>
                </c:pt>
              </c:numCache>
            </c:numRef>
          </c:xVal>
          <c:yVal>
            <c:numRef>
              <c:f>'RD16HHF Bias Current'!$E$12:$E$18</c:f>
              <c:numCache>
                <c:formatCode>General</c:formatCode>
                <c:ptCount val="7"/>
                <c:pt idx="0">
                  <c:v>-6</c:v>
                </c:pt>
                <c:pt idx="1">
                  <c:v>9</c:v>
                </c:pt>
                <c:pt idx="2">
                  <c:v>16</c:v>
                </c:pt>
                <c:pt idx="3">
                  <c:v>21</c:v>
                </c:pt>
                <c:pt idx="4">
                  <c:v>25</c:v>
                </c:pt>
                <c:pt idx="5">
                  <c:v>34</c:v>
                </c:pt>
                <c:pt idx="6">
                  <c:v>36</c:v>
                </c:pt>
              </c:numCache>
            </c:numRef>
          </c:yVal>
          <c:smooth val="1"/>
          <c:extLst>
            <c:ext xmlns:c16="http://schemas.microsoft.com/office/drawing/2014/chart" uri="{C3380CC4-5D6E-409C-BE32-E72D297353CC}">
              <c16:uniqueId val="{00000000-E96D-4F9F-8818-2A648429F7C1}"/>
            </c:ext>
          </c:extLst>
        </c:ser>
        <c:ser>
          <c:idx val="1"/>
          <c:order val="1"/>
          <c:tx>
            <c:v>25mA</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'RD16HHF Bias Current'!$D$21:$D$27</c:f>
              <c:numCache>
                <c:formatCode>General</c:formatCode>
                <c:ptCount val="7"/>
                <c:pt idx="0">
                  <c:v>100</c:v>
                </c:pt>
                <c:pt idx="1">
                  <c:v>500</c:v>
                </c:pt>
                <c:pt idx="2">
                  <c:v>1000</c:v>
                </c:pt>
                <c:pt idx="3">
                  <c:v>1500</c:v>
                </c:pt>
                <c:pt idx="4">
                  <c:v>2000</c:v>
                </c:pt>
                <c:pt idx="5">
                  <c:v>5000</c:v>
                </c:pt>
                <c:pt idx="6">
                  <c:v>10000</c:v>
                </c:pt>
              </c:numCache>
            </c:numRef>
          </c:xVal>
          <c:yVal>
            <c:numRef>
              <c:f>'RD16HHF Bias Current'!$E$21:$E$27</c:f>
              <c:numCache>
                <c:formatCode>General</c:formatCode>
                <c:ptCount val="7"/>
                <c:pt idx="0">
                  <c:v>-4</c:v>
                </c:pt>
                <c:pt idx="1">
                  <c:v>10</c:v>
                </c:pt>
                <c:pt idx="2">
                  <c:v>17</c:v>
                </c:pt>
                <c:pt idx="3">
                  <c:v>22</c:v>
                </c:pt>
                <c:pt idx="4">
                  <c:v>26</c:v>
                </c:pt>
                <c:pt idx="5">
                  <c:v>34</c:v>
                </c:pt>
                <c:pt idx="6">
                  <c:v>35</c:v>
                </c:pt>
              </c:numCache>
            </c:numRef>
          </c:yVal>
          <c:smooth val="1"/>
          <c:extLst>
            <c:ext xmlns:c16="http://schemas.microsoft.com/office/drawing/2014/chart" uri="{C3380CC4-5D6E-409C-BE32-E72D297353CC}">
              <c16:uniqueId val="{00000001-E96D-4F9F-8818-2A648429F7C1}"/>
            </c:ext>
          </c:extLst>
        </c:ser>
        <c:ser>
          <c:idx val="2"/>
          <c:order val="2"/>
          <c:tx>
            <c:v>30mA</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'RD16HHF Bias Current'!$D$30:$D$36</c:f>
              <c:numCache>
                <c:formatCode>General</c:formatCode>
                <c:ptCount val="7"/>
                <c:pt idx="0">
                  <c:v>100</c:v>
                </c:pt>
                <c:pt idx="1">
                  <c:v>500</c:v>
                </c:pt>
                <c:pt idx="2">
                  <c:v>1000</c:v>
                </c:pt>
                <c:pt idx="3">
                  <c:v>1500</c:v>
                </c:pt>
                <c:pt idx="4">
                  <c:v>2000</c:v>
                </c:pt>
                <c:pt idx="5">
                  <c:v>5000</c:v>
                </c:pt>
                <c:pt idx="6">
                  <c:v>10000</c:v>
                </c:pt>
              </c:numCache>
            </c:numRef>
          </c:xVal>
          <c:yVal>
            <c:numRef>
              <c:f>'RD16HHF Bias Current'!$E$30:$E$36</c:f>
              <c:numCache>
                <c:formatCode>General</c:formatCode>
                <c:ptCount val="7"/>
                <c:pt idx="0">
                  <c:v>-3</c:v>
                </c:pt>
                <c:pt idx="1">
                  <c:v>11</c:v>
                </c:pt>
                <c:pt idx="2">
                  <c:v>18</c:v>
                </c:pt>
                <c:pt idx="3">
                  <c:v>22</c:v>
                </c:pt>
                <c:pt idx="4">
                  <c:v>26</c:v>
                </c:pt>
                <c:pt idx="5">
                  <c:v>34</c:v>
                </c:pt>
                <c:pt idx="6">
                  <c:v>36</c:v>
                </c:pt>
              </c:numCache>
            </c:numRef>
          </c:yVal>
          <c:smooth val="1"/>
          <c:extLst>
            <c:ext xmlns:c16="http://schemas.microsoft.com/office/drawing/2014/chart" uri="{C3380CC4-5D6E-409C-BE32-E72D297353CC}">
              <c16:uniqueId val="{00000002-E96D-4F9F-8818-2A648429F7C1}"/>
            </c:ext>
          </c:extLst>
        </c:ser>
        <c:ser>
          <c:idx val="3"/>
          <c:order val="3"/>
          <c:tx>
            <c:v>35mA</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'RD16HHF Bias Current'!$D$39:$D$45</c:f>
              <c:numCache>
                <c:formatCode>General</c:formatCode>
                <c:ptCount val="7"/>
                <c:pt idx="0">
                  <c:v>100</c:v>
                </c:pt>
                <c:pt idx="1">
                  <c:v>500</c:v>
                </c:pt>
                <c:pt idx="2">
                  <c:v>1000</c:v>
                </c:pt>
                <c:pt idx="3">
                  <c:v>1500</c:v>
                </c:pt>
                <c:pt idx="4">
                  <c:v>2000</c:v>
                </c:pt>
                <c:pt idx="5">
                  <c:v>5000</c:v>
                </c:pt>
                <c:pt idx="6">
                  <c:v>10000</c:v>
                </c:pt>
              </c:numCache>
            </c:numRef>
          </c:xVal>
          <c:yVal>
            <c:numRef>
              <c:f>'RD16HHF Bias Current'!$E$39:$E$45</c:f>
              <c:numCache>
                <c:formatCode>General</c:formatCode>
                <c:ptCount val="7"/>
                <c:pt idx="0">
                  <c:v>-2</c:v>
                </c:pt>
                <c:pt idx="1">
                  <c:v>12</c:v>
                </c:pt>
                <c:pt idx="2">
                  <c:v>18</c:v>
                </c:pt>
                <c:pt idx="3">
                  <c:v>23</c:v>
                </c:pt>
                <c:pt idx="4">
                  <c:v>26</c:v>
                </c:pt>
                <c:pt idx="5">
                  <c:v>34</c:v>
                </c:pt>
                <c:pt idx="6">
                  <c:v>36</c:v>
                </c:pt>
              </c:numCache>
            </c:numRef>
          </c:yVal>
          <c:smooth val="1"/>
          <c:extLst>
            <c:ext xmlns:c16="http://schemas.microsoft.com/office/drawing/2014/chart" uri="{C3380CC4-5D6E-409C-BE32-E72D297353CC}">
              <c16:uniqueId val="{00000003-E96D-4F9F-8818-2A648429F7C1}"/>
            </c:ext>
          </c:extLst>
        </c:ser>
        <c:ser>
          <c:idx val="4"/>
          <c:order val="4"/>
          <c:tx>
            <c:v>15mA</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'RD16HHF Bias Current'!$D$4:$D$10</c:f>
              <c:numCache>
                <c:formatCode>General</c:formatCode>
                <c:ptCount val="7"/>
                <c:pt idx="0">
                  <c:v>100</c:v>
                </c:pt>
                <c:pt idx="1">
                  <c:v>500</c:v>
                </c:pt>
                <c:pt idx="2">
                  <c:v>1000</c:v>
                </c:pt>
                <c:pt idx="3">
                  <c:v>1500</c:v>
                </c:pt>
                <c:pt idx="4">
                  <c:v>2000</c:v>
                </c:pt>
                <c:pt idx="5">
                  <c:v>5000</c:v>
                </c:pt>
                <c:pt idx="6">
                  <c:v>10000</c:v>
                </c:pt>
              </c:numCache>
            </c:numRef>
          </c:xVal>
          <c:yVal>
            <c:numRef>
              <c:f>'RD16HHF Bias Current'!$E$4:$E$10</c:f>
              <c:numCache>
                <c:formatCode>General</c:formatCode>
                <c:ptCount val="7"/>
                <c:pt idx="0">
                  <c:v>-7</c:v>
                </c:pt>
                <c:pt idx="1">
                  <c:v>7</c:v>
                </c:pt>
                <c:pt idx="2">
                  <c:v>15</c:v>
                </c:pt>
                <c:pt idx="3">
                  <c:v>20</c:v>
                </c:pt>
                <c:pt idx="4">
                  <c:v>24</c:v>
                </c:pt>
                <c:pt idx="5">
                  <c:v>34</c:v>
                </c:pt>
                <c:pt idx="6">
                  <c:v>36</c:v>
                </c:pt>
              </c:numCache>
            </c:numRef>
          </c:yVal>
          <c:smooth val="1"/>
          <c:extLst>
            <c:ext xmlns:c16="http://schemas.microsoft.com/office/drawing/2014/chart" uri="{C3380CC4-5D6E-409C-BE32-E72D297353CC}">
              <c16:uniqueId val="{00000000-85B1-46E1-A210-74B81C7B18B0}"/>
            </c:ext>
          </c:extLst>
        </c:ser>
        <c:ser>
          <c:idx val="5"/>
          <c:order val="5"/>
          <c:tx>
            <c:v>40mA</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'RD16HHF Bias Current'!$D$48:$D$54</c:f>
              <c:numCache>
                <c:formatCode>General</c:formatCode>
                <c:ptCount val="7"/>
                <c:pt idx="0">
                  <c:v>100</c:v>
                </c:pt>
                <c:pt idx="1">
                  <c:v>500</c:v>
                </c:pt>
                <c:pt idx="2">
                  <c:v>1000</c:v>
                </c:pt>
                <c:pt idx="3">
                  <c:v>1500</c:v>
                </c:pt>
                <c:pt idx="4">
                  <c:v>2000</c:v>
                </c:pt>
                <c:pt idx="5">
                  <c:v>5000</c:v>
                </c:pt>
                <c:pt idx="6">
                  <c:v>10000</c:v>
                </c:pt>
              </c:numCache>
            </c:numRef>
          </c:xVal>
          <c:yVal>
            <c:numRef>
              <c:f>'RD16HHF Bias Current'!$E$48:$E$54</c:f>
              <c:numCache>
                <c:formatCode>General</c:formatCode>
                <c:ptCount val="7"/>
                <c:pt idx="0">
                  <c:v>-1</c:v>
                </c:pt>
                <c:pt idx="1">
                  <c:v>13</c:v>
                </c:pt>
                <c:pt idx="2">
                  <c:v>20</c:v>
                </c:pt>
                <c:pt idx="3">
                  <c:v>24</c:v>
                </c:pt>
                <c:pt idx="4">
                  <c:v>27</c:v>
                </c:pt>
                <c:pt idx="5">
                  <c:v>34</c:v>
                </c:pt>
                <c:pt idx="6">
                  <c:v>36</c:v>
                </c:pt>
              </c:numCache>
            </c:numRef>
          </c:yVal>
          <c:smooth val="1"/>
          <c:extLst>
            <c:ext xmlns:c16="http://schemas.microsoft.com/office/drawing/2014/chart" uri="{C3380CC4-5D6E-409C-BE32-E72D297353CC}">
              <c16:uniqueId val="{00000001-85B1-46E1-A210-74B81C7B18B0}"/>
            </c:ext>
          </c:extLst>
        </c:ser>
        <c:dLbls>
          <c:showLegendKey val="0"/>
          <c:showVal val="0"/>
          <c:showCatName val="0"/>
          <c:showSerName val="0"/>
          <c:showPercent val="0"/>
          <c:showBubbleSize val="0"/>
        </c:dLbls>
        <c:axId val="1276738784"/>
        <c:axId val="1319499952"/>
      </c:scatterChart>
      <c:valAx>
        <c:axId val="1276738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499952"/>
        <c:crosses val="autoZero"/>
        <c:crossBetween val="midCat"/>
      </c:valAx>
      <c:valAx>
        <c:axId val="131949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7387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033165926785966E-2"/>
          <c:y val="0.17293330523576628"/>
          <c:w val="0.86291782694316543"/>
          <c:h val="0.71890403334701503"/>
        </c:manualLayout>
      </c:layout>
      <c:scatterChart>
        <c:scatterStyle val="smoothMarker"/>
        <c:varyColors val="0"/>
        <c:ser>
          <c:idx val="0"/>
          <c:order val="0"/>
          <c:tx>
            <c:v>1500mV</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'RD16HHF Bias Current'!$S$16:$S$20</c:f>
              <c:numCache>
                <c:formatCode>General</c:formatCode>
                <c:ptCount val="5"/>
                <c:pt idx="0">
                  <c:v>20</c:v>
                </c:pt>
                <c:pt idx="1">
                  <c:v>25</c:v>
                </c:pt>
                <c:pt idx="2">
                  <c:v>30</c:v>
                </c:pt>
                <c:pt idx="3">
                  <c:v>35</c:v>
                </c:pt>
                <c:pt idx="4">
                  <c:v>40</c:v>
                </c:pt>
              </c:numCache>
            </c:numRef>
          </c:xVal>
          <c:yVal>
            <c:numRef>
              <c:f>'RD16HHF Bias Current'!$U$16:$U$20</c:f>
              <c:numCache>
                <c:formatCode>General</c:formatCode>
                <c:ptCount val="5"/>
                <c:pt idx="0">
                  <c:v>21</c:v>
                </c:pt>
                <c:pt idx="1">
                  <c:v>22</c:v>
                </c:pt>
                <c:pt idx="2">
                  <c:v>22</c:v>
                </c:pt>
                <c:pt idx="3">
                  <c:v>23</c:v>
                </c:pt>
                <c:pt idx="4">
                  <c:v>24</c:v>
                </c:pt>
              </c:numCache>
            </c:numRef>
          </c:yVal>
          <c:smooth val="1"/>
          <c:extLst>
            <c:ext xmlns:c16="http://schemas.microsoft.com/office/drawing/2014/chart" uri="{C3380CC4-5D6E-409C-BE32-E72D297353CC}">
              <c16:uniqueId val="{00000000-8D82-4849-8E0A-2C8BDDB8727A}"/>
            </c:ext>
          </c:extLst>
        </c:ser>
        <c:dLbls>
          <c:showLegendKey val="0"/>
          <c:showVal val="0"/>
          <c:showCatName val="0"/>
          <c:showSerName val="0"/>
          <c:showPercent val="0"/>
          <c:showBubbleSize val="0"/>
        </c:dLbls>
        <c:axId val="1386797520"/>
        <c:axId val="1488422736"/>
      </c:scatterChart>
      <c:valAx>
        <c:axId val="1386797520"/>
        <c:scaling>
          <c:orientation val="minMax"/>
          <c:max val="40.5"/>
          <c:min val="1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422736"/>
        <c:crosses val="autoZero"/>
        <c:crossBetween val="midCat"/>
      </c:valAx>
      <c:valAx>
        <c:axId val="1488422736"/>
        <c:scaling>
          <c:orientation val="minMax"/>
          <c:max val="24.5"/>
          <c:min val="20.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97520"/>
        <c:crosses val="autoZero"/>
        <c:crossBetween val="midCat"/>
        <c:maj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0"/>
          <c:tx>
            <c:v>1000mV</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'RD16HHF Bias Current'!$S$10:$S$14</c:f>
              <c:numCache>
                <c:formatCode>General</c:formatCode>
                <c:ptCount val="5"/>
                <c:pt idx="0">
                  <c:v>20</c:v>
                </c:pt>
                <c:pt idx="1">
                  <c:v>25</c:v>
                </c:pt>
                <c:pt idx="2">
                  <c:v>30</c:v>
                </c:pt>
                <c:pt idx="3">
                  <c:v>35</c:v>
                </c:pt>
                <c:pt idx="4">
                  <c:v>40</c:v>
                </c:pt>
              </c:numCache>
            </c:numRef>
          </c:xVal>
          <c:yVal>
            <c:numRef>
              <c:f>'RD16HHF Bias Current'!$U$10:$U$14</c:f>
              <c:numCache>
                <c:formatCode>General</c:formatCode>
                <c:ptCount val="5"/>
                <c:pt idx="0">
                  <c:v>16</c:v>
                </c:pt>
                <c:pt idx="1">
                  <c:v>17</c:v>
                </c:pt>
                <c:pt idx="2">
                  <c:v>18</c:v>
                </c:pt>
                <c:pt idx="3">
                  <c:v>18</c:v>
                </c:pt>
                <c:pt idx="4">
                  <c:v>20</c:v>
                </c:pt>
              </c:numCache>
            </c:numRef>
          </c:yVal>
          <c:smooth val="1"/>
          <c:extLst>
            <c:ext xmlns:c16="http://schemas.microsoft.com/office/drawing/2014/chart" uri="{C3380CC4-5D6E-409C-BE32-E72D297353CC}">
              <c16:uniqueId val="{00000001-4C25-4498-871D-E81CFA6FB565}"/>
            </c:ext>
          </c:extLst>
        </c:ser>
        <c:dLbls>
          <c:showLegendKey val="0"/>
          <c:showVal val="0"/>
          <c:showCatName val="0"/>
          <c:showSerName val="0"/>
          <c:showPercent val="0"/>
          <c:showBubbleSize val="0"/>
        </c:dLbls>
        <c:axId val="1386797520"/>
        <c:axId val="1488422736"/>
      </c:scatterChart>
      <c:valAx>
        <c:axId val="1386797520"/>
        <c:scaling>
          <c:orientation val="minMax"/>
          <c:max val="40.5"/>
          <c:min val="1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422736"/>
        <c:crosses val="autoZero"/>
        <c:crossBetween val="midCat"/>
      </c:valAx>
      <c:valAx>
        <c:axId val="1488422736"/>
        <c:scaling>
          <c:orientation val="minMax"/>
          <c:max val="20.5"/>
          <c:min val="15.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97520"/>
        <c:crosses val="autoZero"/>
        <c:crossBetween val="midCat"/>
        <c:maj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0"/>
          <c:tx>
            <c:v>500mV</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'RD16HHF Bias Current'!$S$4:$S$8</c:f>
              <c:numCache>
                <c:formatCode>General</c:formatCode>
                <c:ptCount val="5"/>
                <c:pt idx="0">
                  <c:v>20</c:v>
                </c:pt>
                <c:pt idx="1">
                  <c:v>25</c:v>
                </c:pt>
                <c:pt idx="2">
                  <c:v>30</c:v>
                </c:pt>
                <c:pt idx="3">
                  <c:v>35</c:v>
                </c:pt>
                <c:pt idx="4">
                  <c:v>40</c:v>
                </c:pt>
              </c:numCache>
            </c:numRef>
          </c:xVal>
          <c:yVal>
            <c:numRef>
              <c:f>'RD16HHF Bias Current'!$U$4:$U$8</c:f>
              <c:numCache>
                <c:formatCode>General</c:formatCode>
                <c:ptCount val="5"/>
                <c:pt idx="0">
                  <c:v>9</c:v>
                </c:pt>
                <c:pt idx="1">
                  <c:v>10</c:v>
                </c:pt>
                <c:pt idx="2">
                  <c:v>11</c:v>
                </c:pt>
                <c:pt idx="3">
                  <c:v>12</c:v>
                </c:pt>
                <c:pt idx="4">
                  <c:v>13</c:v>
                </c:pt>
              </c:numCache>
            </c:numRef>
          </c:yVal>
          <c:smooth val="1"/>
          <c:extLst>
            <c:ext xmlns:c16="http://schemas.microsoft.com/office/drawing/2014/chart" uri="{C3380CC4-5D6E-409C-BE32-E72D297353CC}">
              <c16:uniqueId val="{00000000-D483-47E0-808C-01B4AA1EED4C}"/>
            </c:ext>
          </c:extLst>
        </c:ser>
        <c:dLbls>
          <c:showLegendKey val="0"/>
          <c:showVal val="0"/>
          <c:showCatName val="0"/>
          <c:showSerName val="0"/>
          <c:showPercent val="0"/>
          <c:showBubbleSize val="0"/>
        </c:dLbls>
        <c:axId val="1386797520"/>
        <c:axId val="1488422736"/>
      </c:scatterChart>
      <c:valAx>
        <c:axId val="1386797520"/>
        <c:scaling>
          <c:orientation val="minMax"/>
          <c:max val="40.5"/>
          <c:min val="1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422736"/>
        <c:crosses val="autoZero"/>
        <c:crossBetween val="midCat"/>
      </c:valAx>
      <c:valAx>
        <c:axId val="1488422736"/>
        <c:scaling>
          <c:orientation val="minMax"/>
          <c:min val="8.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97520"/>
        <c:crosses val="autoZero"/>
        <c:crossBetween val="midCat"/>
        <c:maj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2000mV</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'RD16HHF Bias Current'!$S$22:$S$26</c:f>
              <c:numCache>
                <c:formatCode>General</c:formatCode>
                <c:ptCount val="5"/>
                <c:pt idx="0">
                  <c:v>20</c:v>
                </c:pt>
                <c:pt idx="1">
                  <c:v>25</c:v>
                </c:pt>
                <c:pt idx="2">
                  <c:v>30</c:v>
                </c:pt>
                <c:pt idx="3">
                  <c:v>35</c:v>
                </c:pt>
                <c:pt idx="4">
                  <c:v>40</c:v>
                </c:pt>
              </c:numCache>
            </c:numRef>
          </c:xVal>
          <c:yVal>
            <c:numRef>
              <c:f>'RD16HHF Bias Current'!$U$22:$U$26</c:f>
              <c:numCache>
                <c:formatCode>General</c:formatCode>
                <c:ptCount val="5"/>
                <c:pt idx="0">
                  <c:v>25</c:v>
                </c:pt>
                <c:pt idx="1">
                  <c:v>26</c:v>
                </c:pt>
                <c:pt idx="2">
                  <c:v>26</c:v>
                </c:pt>
                <c:pt idx="3">
                  <c:v>26</c:v>
                </c:pt>
                <c:pt idx="4">
                  <c:v>27</c:v>
                </c:pt>
              </c:numCache>
            </c:numRef>
          </c:yVal>
          <c:smooth val="1"/>
          <c:extLst>
            <c:ext xmlns:c16="http://schemas.microsoft.com/office/drawing/2014/chart" uri="{C3380CC4-5D6E-409C-BE32-E72D297353CC}">
              <c16:uniqueId val="{00000000-2391-4671-9C53-3BB1E220DB93}"/>
            </c:ext>
          </c:extLst>
        </c:ser>
        <c:dLbls>
          <c:showLegendKey val="0"/>
          <c:showVal val="0"/>
          <c:showCatName val="0"/>
          <c:showSerName val="0"/>
          <c:showPercent val="0"/>
          <c:showBubbleSize val="0"/>
        </c:dLbls>
        <c:axId val="1386797520"/>
        <c:axId val="1488422736"/>
      </c:scatterChart>
      <c:valAx>
        <c:axId val="1386797520"/>
        <c:scaling>
          <c:orientation val="minMax"/>
          <c:max val="40.5"/>
          <c:min val="1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422736"/>
        <c:crosses val="autoZero"/>
        <c:crossBetween val="midCat"/>
      </c:valAx>
      <c:valAx>
        <c:axId val="1488422736"/>
        <c:scaling>
          <c:orientation val="minMax"/>
          <c:max val="27.5"/>
          <c:min val="24.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97520"/>
        <c:crosses val="autoZero"/>
        <c:crossBetween val="midCat"/>
        <c:maj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5000mA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'RD16HHF Bias Current'!$S$28:$S$32</c:f>
              <c:numCache>
                <c:formatCode>General</c:formatCode>
                <c:ptCount val="5"/>
                <c:pt idx="0">
                  <c:v>20</c:v>
                </c:pt>
                <c:pt idx="1">
                  <c:v>25</c:v>
                </c:pt>
                <c:pt idx="2">
                  <c:v>30</c:v>
                </c:pt>
                <c:pt idx="3">
                  <c:v>35</c:v>
                </c:pt>
                <c:pt idx="4">
                  <c:v>40</c:v>
                </c:pt>
              </c:numCache>
            </c:numRef>
          </c:xVal>
          <c:yVal>
            <c:numRef>
              <c:f>'RD16HHF Bias Current'!$U$28:$U$32</c:f>
              <c:numCache>
                <c:formatCode>General</c:formatCode>
                <c:ptCount val="5"/>
                <c:pt idx="0">
                  <c:v>34</c:v>
                </c:pt>
                <c:pt idx="1">
                  <c:v>34</c:v>
                </c:pt>
                <c:pt idx="2">
                  <c:v>34</c:v>
                </c:pt>
                <c:pt idx="3">
                  <c:v>34</c:v>
                </c:pt>
                <c:pt idx="4">
                  <c:v>34</c:v>
                </c:pt>
              </c:numCache>
            </c:numRef>
          </c:yVal>
          <c:smooth val="1"/>
          <c:extLst>
            <c:ext xmlns:c16="http://schemas.microsoft.com/office/drawing/2014/chart" uri="{C3380CC4-5D6E-409C-BE32-E72D297353CC}">
              <c16:uniqueId val="{00000000-25AD-4CE7-B47F-FC1AE5FABE92}"/>
            </c:ext>
          </c:extLst>
        </c:ser>
        <c:dLbls>
          <c:showLegendKey val="0"/>
          <c:showVal val="0"/>
          <c:showCatName val="0"/>
          <c:showSerName val="0"/>
          <c:showPercent val="0"/>
          <c:showBubbleSize val="0"/>
        </c:dLbls>
        <c:axId val="1386797520"/>
        <c:axId val="1488422736"/>
      </c:scatterChart>
      <c:valAx>
        <c:axId val="1386797520"/>
        <c:scaling>
          <c:orientation val="minMax"/>
          <c:max val="40.5"/>
          <c:min val="1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422736"/>
        <c:crosses val="autoZero"/>
        <c:crossBetween val="midCat"/>
      </c:valAx>
      <c:valAx>
        <c:axId val="1488422736"/>
        <c:scaling>
          <c:orientation val="minMax"/>
          <c:max val="34.5"/>
          <c:min val="3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97520"/>
        <c:crosses val="autoZero"/>
        <c:crossBetween val="midCat"/>
        <c:maj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10000mA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'RD16HHF Bias Current'!$S$34:$S$38</c:f>
              <c:numCache>
                <c:formatCode>General</c:formatCode>
                <c:ptCount val="5"/>
                <c:pt idx="0">
                  <c:v>20</c:v>
                </c:pt>
                <c:pt idx="1">
                  <c:v>26</c:v>
                </c:pt>
                <c:pt idx="2">
                  <c:v>30</c:v>
                </c:pt>
                <c:pt idx="3">
                  <c:v>35</c:v>
                </c:pt>
                <c:pt idx="4">
                  <c:v>40</c:v>
                </c:pt>
              </c:numCache>
            </c:numRef>
          </c:xVal>
          <c:yVal>
            <c:numRef>
              <c:f>'RD16HHF Bias Current'!$U$34:$U$38</c:f>
              <c:numCache>
                <c:formatCode>General</c:formatCode>
                <c:ptCount val="5"/>
                <c:pt idx="0">
                  <c:v>36</c:v>
                </c:pt>
                <c:pt idx="1">
                  <c:v>35</c:v>
                </c:pt>
                <c:pt idx="2">
                  <c:v>36</c:v>
                </c:pt>
                <c:pt idx="3">
                  <c:v>36</c:v>
                </c:pt>
                <c:pt idx="4">
                  <c:v>36</c:v>
                </c:pt>
              </c:numCache>
            </c:numRef>
          </c:yVal>
          <c:smooth val="1"/>
          <c:extLst>
            <c:ext xmlns:c16="http://schemas.microsoft.com/office/drawing/2014/chart" uri="{C3380CC4-5D6E-409C-BE32-E72D297353CC}">
              <c16:uniqueId val="{00000000-31AF-4A97-B6DA-13F2CCCAC589}"/>
            </c:ext>
          </c:extLst>
        </c:ser>
        <c:dLbls>
          <c:showLegendKey val="0"/>
          <c:showVal val="0"/>
          <c:showCatName val="0"/>
          <c:showSerName val="0"/>
          <c:showPercent val="0"/>
          <c:showBubbleSize val="0"/>
        </c:dLbls>
        <c:axId val="1386797520"/>
        <c:axId val="1488422736"/>
      </c:scatterChart>
      <c:valAx>
        <c:axId val="1386797520"/>
        <c:scaling>
          <c:orientation val="minMax"/>
          <c:max val="40.5"/>
          <c:min val="1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422736"/>
        <c:crosses val="autoZero"/>
        <c:crossBetween val="midCat"/>
      </c:valAx>
      <c:valAx>
        <c:axId val="1488422736"/>
        <c:scaling>
          <c:orientation val="minMax"/>
          <c:min val="34.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97520"/>
        <c:crosses val="autoZero"/>
        <c:crossBetween val="midCat"/>
        <c:maj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'RD16HHF Bias Current'!$L$60</c:f>
              <c:strCache>
                <c:ptCount val="1"/>
                <c:pt idx="0">
                  <c:v>Source Current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'RD16HHF Bias Current'!$K$61:$K$80</c:f>
              <c:numCache>
                <c:formatCode>General</c:formatCode>
                <c:ptCount val="20"/>
                <c:pt idx="0">
                  <c:v>3.43</c:v>
                </c:pt>
                <c:pt idx="1">
                  <c:v>3.55</c:v>
                </c:pt>
                <c:pt idx="2">
                  <c:v>3.61</c:v>
                </c:pt>
                <c:pt idx="3">
                  <c:v>3.66</c:v>
                </c:pt>
                <c:pt idx="4">
                  <c:v>3.7</c:v>
                </c:pt>
                <c:pt idx="5">
                  <c:v>3.74</c:v>
                </c:pt>
                <c:pt idx="6">
                  <c:v>3.77</c:v>
                </c:pt>
                <c:pt idx="7">
                  <c:v>3.8</c:v>
                </c:pt>
                <c:pt idx="8">
                  <c:v>3.82</c:v>
                </c:pt>
                <c:pt idx="9">
                  <c:v>3.85</c:v>
                </c:pt>
                <c:pt idx="10">
                  <c:v>3.87</c:v>
                </c:pt>
                <c:pt idx="11">
                  <c:v>3.89</c:v>
                </c:pt>
                <c:pt idx="12">
                  <c:v>3.9</c:v>
                </c:pt>
                <c:pt idx="13">
                  <c:v>3.93</c:v>
                </c:pt>
                <c:pt idx="14">
                  <c:v>3.96</c:v>
                </c:pt>
                <c:pt idx="15">
                  <c:v>3.99</c:v>
                </c:pt>
                <c:pt idx="16">
                  <c:v>4.0199999999999996</c:v>
                </c:pt>
                <c:pt idx="17">
                  <c:v>4.05</c:v>
                </c:pt>
                <c:pt idx="18">
                  <c:v>4.07</c:v>
                </c:pt>
                <c:pt idx="19">
                  <c:v>4.09</c:v>
                </c:pt>
              </c:numCache>
            </c:numRef>
          </c:xVal>
          <c:yVal>
            <c:numRef>
              <c:f>'RD16HHF Bias Current'!$L$61:$L$80</c:f>
              <c:numCache>
                <c:formatCode>General</c:formatCode>
                <c:ptCount val="20"/>
                <c:pt idx="0">
                  <c:v>5.2</c:v>
                </c:pt>
                <c:pt idx="1">
                  <c:v>10.7</c:v>
                </c:pt>
                <c:pt idx="2">
                  <c:v>15.2</c:v>
                </c:pt>
                <c:pt idx="3">
                  <c:v>20.6</c:v>
                </c:pt>
                <c:pt idx="4">
                  <c:v>25.4</c:v>
                </c:pt>
                <c:pt idx="5">
                  <c:v>30.6</c:v>
                </c:pt>
                <c:pt idx="6">
                  <c:v>35.5</c:v>
                </c:pt>
                <c:pt idx="7">
                  <c:v>40</c:v>
                </c:pt>
                <c:pt idx="8">
                  <c:v>46</c:v>
                </c:pt>
                <c:pt idx="9">
                  <c:v>50</c:v>
                </c:pt>
                <c:pt idx="10">
                  <c:v>55.3</c:v>
                </c:pt>
                <c:pt idx="11">
                  <c:v>60.4</c:v>
                </c:pt>
                <c:pt idx="12">
                  <c:v>60.4</c:v>
                </c:pt>
                <c:pt idx="13">
                  <c:v>71.5</c:v>
                </c:pt>
                <c:pt idx="14">
                  <c:v>81.099999999999994</c:v>
                </c:pt>
                <c:pt idx="15">
                  <c:v>90.5</c:v>
                </c:pt>
                <c:pt idx="16">
                  <c:v>100.4</c:v>
                </c:pt>
                <c:pt idx="17">
                  <c:v>111.6</c:v>
                </c:pt>
                <c:pt idx="18">
                  <c:v>120.5</c:v>
                </c:pt>
                <c:pt idx="19">
                  <c:v>130.19999999999999</c:v>
                </c:pt>
              </c:numCache>
            </c:numRef>
          </c:yVal>
          <c:smooth val="1"/>
          <c:extLst>
            <c:ext xmlns:c16="http://schemas.microsoft.com/office/drawing/2014/chart" uri="{C3380CC4-5D6E-409C-BE32-E72D297353CC}">
              <c16:uniqueId val="{00000000-E17D-4DD2-9692-9802FD6F0676}"/>
            </c:ext>
          </c:extLst>
        </c:ser>
        <c:dLbls>
          <c:showLegendKey val="0"/>
          <c:showVal val="0"/>
          <c:showCatName val="0"/>
          <c:showSerName val="0"/>
          <c:showPercent val="0"/>
          <c:showBubbleSize val="0"/>
        </c:dLbls>
        <c:axId val="828494296"/>
        <c:axId val="828494624"/>
      </c:scatterChart>
      <c:valAx>
        <c:axId val="828494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94624"/>
        <c:crosses val="autoZero"/>
        <c:crossBetween val="midCat"/>
      </c:valAx>
      <c:valAx>
        <c:axId val="82849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942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Input</c:v>
          </c:tx>
          <c:spPr>
            <a:ln w="19050" cap="rnd">
              <a:solidFill>
                <a:schemeClr val="accent1"/>
              </a:solidFill>
              <a:round/>
            </a:ln>
            <a:effectLst/>
          </c:spPr>
          <c:marker>
            <c:symbol val="none"/>
          </c:marker>
          <c:xVal>
            <c:numRef>
              <c:f>'RD16HHF Conduction Angle'!$B$8:$B$368</c:f>
              <c:numCache>
                <c:formatCode>General</c:formatCode>
                <c:ptCount val="3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numCache>
            </c:numRef>
          </c:xVal>
          <c:yVal>
            <c:numRef>
              <c:f>'RD16HHF Conduction Angle'!$C$8:$C$368</c:f>
              <c:numCache>
                <c:formatCode>General</c:formatCode>
                <c:ptCount val="361"/>
                <c:pt idx="0">
                  <c:v>3.7</c:v>
                </c:pt>
                <c:pt idx="1">
                  <c:v>3.7872620321864177</c:v>
                </c:pt>
                <c:pt idx="2">
                  <c:v>3.874497483512505</c:v>
                </c:pt>
                <c:pt idx="3">
                  <c:v>3.9616797812147193</c:v>
                </c:pt>
                <c:pt idx="4">
                  <c:v>4.0487823687206266</c:v>
                </c:pt>
                <c:pt idx="5">
                  <c:v>4.1357787137382909</c:v>
                </c:pt>
                <c:pt idx="6">
                  <c:v>4.222642316338268</c:v>
                </c:pt>
                <c:pt idx="7">
                  <c:v>4.309346717025738</c:v>
                </c:pt>
                <c:pt idx="8">
                  <c:v>4.3958655048003275</c:v>
                </c:pt>
                <c:pt idx="9">
                  <c:v>4.4821723252011543</c:v>
                </c:pt>
                <c:pt idx="10">
                  <c:v>4.5682408883346515</c:v>
                </c:pt>
                <c:pt idx="11">
                  <c:v>4.6540449768827239</c:v>
                </c:pt>
                <c:pt idx="12">
                  <c:v>4.7395584540887974</c:v>
                </c:pt>
                <c:pt idx="13">
                  <c:v>4.8247552717193249</c:v>
                </c:pt>
                <c:pt idx="14">
                  <c:v>4.9096094779983392</c:v>
                </c:pt>
                <c:pt idx="15">
                  <c:v>4.9940952255126039</c:v>
                </c:pt>
                <c:pt idx="16">
                  <c:v>5.0781867790849962</c:v>
                </c:pt>
                <c:pt idx="17">
                  <c:v>5.1618585236136845</c:v>
                </c:pt>
                <c:pt idx="18">
                  <c:v>5.2450849718747374</c:v>
                </c:pt>
                <c:pt idx="19">
                  <c:v>5.3278407722857839</c:v>
                </c:pt>
                <c:pt idx="20">
                  <c:v>5.4101007166283441</c:v>
                </c:pt>
                <c:pt idx="21">
                  <c:v>5.4918397477265017</c:v>
                </c:pt>
                <c:pt idx="22">
                  <c:v>5.57303296707956</c:v>
                </c:pt>
                <c:pt idx="23">
                  <c:v>5.6536556424463686</c:v>
                </c:pt>
                <c:pt idx="24">
                  <c:v>5.7336832153790009</c:v>
                </c:pt>
                <c:pt idx="25">
                  <c:v>5.8130913087034974</c:v>
                </c:pt>
                <c:pt idx="26">
                  <c:v>5.8918557339453876</c:v>
                </c:pt>
                <c:pt idx="27">
                  <c:v>5.9699524986977339</c:v>
                </c:pt>
                <c:pt idx="28">
                  <c:v>6.0473578139294544</c:v>
                </c:pt>
                <c:pt idx="29">
                  <c:v>6.1240481012316854</c:v>
                </c:pt>
                <c:pt idx="30">
                  <c:v>6.1999999999999993</c:v>
                </c:pt>
                <c:pt idx="31">
                  <c:v>6.2751903745502711</c:v>
                </c:pt>
                <c:pt idx="32">
                  <c:v>6.3495963211660245</c:v>
                </c:pt>
                <c:pt idx="33">
                  <c:v>6.4231951750751355</c:v>
                </c:pt>
                <c:pt idx="34">
                  <c:v>6.4959645173537348</c:v>
                </c:pt>
                <c:pt idx="35">
                  <c:v>6.5678821817552304</c:v>
                </c:pt>
                <c:pt idx="36">
                  <c:v>6.6389262614623661</c:v>
                </c:pt>
                <c:pt idx="37">
                  <c:v>6.7090751157602417</c:v>
                </c:pt>
                <c:pt idx="38">
                  <c:v>6.7783073766282911</c:v>
                </c:pt>
                <c:pt idx="39">
                  <c:v>6.846601955249187</c:v>
                </c:pt>
                <c:pt idx="40">
                  <c:v>6.913938048432696</c:v>
                </c:pt>
                <c:pt idx="41">
                  <c:v>6.980295144952537</c:v>
                </c:pt>
                <c:pt idx="42">
                  <c:v>7.0456530317942914</c:v>
                </c:pt>
                <c:pt idx="43">
                  <c:v>7.1099918003124927</c:v>
                </c:pt>
                <c:pt idx="44">
                  <c:v>7.1732918522949864</c:v>
                </c:pt>
                <c:pt idx="45">
                  <c:v>7.235533905932737</c:v>
                </c:pt>
                <c:pt idx="46">
                  <c:v>7.2966990016932556</c:v>
                </c:pt>
                <c:pt idx="47">
                  <c:v>7.3567685080958523</c:v>
                </c:pt>
                <c:pt idx="48">
                  <c:v>7.4157241273869712</c:v>
                </c:pt>
                <c:pt idx="49">
                  <c:v>7.4735479011138608</c:v>
                </c:pt>
                <c:pt idx="50">
                  <c:v>7.5302222155948897</c:v>
                </c:pt>
                <c:pt idx="51">
                  <c:v>7.5857298072848547</c:v>
                </c:pt>
                <c:pt idx="52">
                  <c:v>7.64005376803361</c:v>
                </c:pt>
                <c:pt idx="53">
                  <c:v>7.6931775502364648</c:v>
                </c:pt>
                <c:pt idx="54">
                  <c:v>7.7450849718747374</c:v>
                </c:pt>
                <c:pt idx="55">
                  <c:v>7.7957602214449588</c:v>
                </c:pt>
                <c:pt idx="56">
                  <c:v>7.8451878627752087</c:v>
                </c:pt>
                <c:pt idx="57">
                  <c:v>7.8933528397271209</c:v>
                </c:pt>
                <c:pt idx="58">
                  <c:v>7.9402404807821299</c:v>
                </c:pt>
                <c:pt idx="59">
                  <c:v>7.9858365035105621</c:v>
                </c:pt>
                <c:pt idx="60">
                  <c:v>8.0301270189221938</c:v>
                </c:pt>
                <c:pt idx="61">
                  <c:v>8.0730985356969782</c:v>
                </c:pt>
                <c:pt idx="62">
                  <c:v>8.1147379642946333</c:v>
                </c:pt>
                <c:pt idx="63">
                  <c:v>8.1550326209418387</c:v>
                </c:pt>
                <c:pt idx="64">
                  <c:v>8.193970231495836</c:v>
                </c:pt>
                <c:pt idx="65">
                  <c:v>8.2315389351832486</c:v>
                </c:pt>
                <c:pt idx="66">
                  <c:v>8.2677272882130044</c:v>
                </c:pt>
                <c:pt idx="67">
                  <c:v>8.3025242672622017</c:v>
                </c:pt>
                <c:pt idx="68">
                  <c:v>8.3359192728339373</c:v>
                </c:pt>
                <c:pt idx="69">
                  <c:v>8.3679021324860088</c:v>
                </c:pt>
                <c:pt idx="70">
                  <c:v>8.3984631039295419</c:v>
                </c:pt>
                <c:pt idx="71">
                  <c:v>8.4275928779965845</c:v>
                </c:pt>
                <c:pt idx="72">
                  <c:v>8.4552825814757675</c:v>
                </c:pt>
                <c:pt idx="73">
                  <c:v>8.481523779815177</c:v>
                </c:pt>
                <c:pt idx="74">
                  <c:v>8.5063084796915938</c:v>
                </c:pt>
                <c:pt idx="75">
                  <c:v>8.5296291314453416</c:v>
                </c:pt>
                <c:pt idx="76">
                  <c:v>8.5514786313799824</c:v>
                </c:pt>
                <c:pt idx="77">
                  <c:v>8.5718503239261761</c:v>
                </c:pt>
                <c:pt idx="78">
                  <c:v>8.5907380036690277</c:v>
                </c:pt>
                <c:pt idx="79">
                  <c:v>8.6081359172383198</c:v>
                </c:pt>
                <c:pt idx="80">
                  <c:v>8.6240387650610408</c:v>
                </c:pt>
                <c:pt idx="81">
                  <c:v>8.6384417029756904</c:v>
                </c:pt>
                <c:pt idx="82">
                  <c:v>8.6513403437078509</c:v>
                </c:pt>
                <c:pt idx="83">
                  <c:v>8.6627307582066102</c:v>
                </c:pt>
                <c:pt idx="84">
                  <c:v>8.672609476841366</c:v>
                </c:pt>
                <c:pt idx="85">
                  <c:v>8.6809734904587277</c:v>
                </c:pt>
                <c:pt idx="86">
                  <c:v>8.6878202512991223</c:v>
                </c:pt>
                <c:pt idx="87">
                  <c:v>8.6931476737728701</c:v>
                </c:pt>
                <c:pt idx="88">
                  <c:v>8.6969541350954778</c:v>
                </c:pt>
                <c:pt idx="89">
                  <c:v>8.6992384757819572</c:v>
                </c:pt>
                <c:pt idx="90">
                  <c:v>8.6999999999999993</c:v>
                </c:pt>
                <c:pt idx="91">
                  <c:v>8.6992384757819572</c:v>
                </c:pt>
                <c:pt idx="92">
                  <c:v>8.6969541350954778</c:v>
                </c:pt>
                <c:pt idx="93">
                  <c:v>8.6931476737728701</c:v>
                </c:pt>
                <c:pt idx="94">
                  <c:v>8.6878202512991223</c:v>
                </c:pt>
                <c:pt idx="95">
                  <c:v>8.6809734904587277</c:v>
                </c:pt>
                <c:pt idx="96">
                  <c:v>8.672609476841366</c:v>
                </c:pt>
                <c:pt idx="97">
                  <c:v>8.6627307582066102</c:v>
                </c:pt>
                <c:pt idx="98">
                  <c:v>8.6513403437078509</c:v>
                </c:pt>
                <c:pt idx="99">
                  <c:v>8.6384417029756904</c:v>
                </c:pt>
                <c:pt idx="100">
                  <c:v>8.6240387650610408</c:v>
                </c:pt>
                <c:pt idx="101">
                  <c:v>8.6081359172383198</c:v>
                </c:pt>
                <c:pt idx="102">
                  <c:v>8.5907380036690277</c:v>
                </c:pt>
                <c:pt idx="103">
                  <c:v>8.5718503239261761</c:v>
                </c:pt>
                <c:pt idx="104">
                  <c:v>8.5514786313799824</c:v>
                </c:pt>
                <c:pt idx="105">
                  <c:v>8.5296291314453416</c:v>
                </c:pt>
                <c:pt idx="106">
                  <c:v>8.5063084796915938</c:v>
                </c:pt>
                <c:pt idx="107">
                  <c:v>8.481523779815177</c:v>
                </c:pt>
                <c:pt idx="108">
                  <c:v>8.4552825814757675</c:v>
                </c:pt>
                <c:pt idx="109">
                  <c:v>8.4275928779965845</c:v>
                </c:pt>
                <c:pt idx="110">
                  <c:v>8.3984631039295436</c:v>
                </c:pt>
                <c:pt idx="111">
                  <c:v>8.3679021324860088</c:v>
                </c:pt>
                <c:pt idx="112">
                  <c:v>8.3359192728339373</c:v>
                </c:pt>
                <c:pt idx="113">
                  <c:v>8.3025242672622017</c:v>
                </c:pt>
                <c:pt idx="114">
                  <c:v>8.2677272882130044</c:v>
                </c:pt>
                <c:pt idx="115">
                  <c:v>8.2315389351832504</c:v>
                </c:pt>
                <c:pt idx="116">
                  <c:v>8.193970231495836</c:v>
                </c:pt>
                <c:pt idx="117">
                  <c:v>8.1550326209418387</c:v>
                </c:pt>
                <c:pt idx="118">
                  <c:v>8.1147379642946333</c:v>
                </c:pt>
                <c:pt idx="119">
                  <c:v>8.0730985356969782</c:v>
                </c:pt>
                <c:pt idx="120">
                  <c:v>8.0301270189221938</c:v>
                </c:pt>
                <c:pt idx="121">
                  <c:v>7.9858365035105621</c:v>
                </c:pt>
                <c:pt idx="122">
                  <c:v>7.9402404807821307</c:v>
                </c:pt>
                <c:pt idx="123">
                  <c:v>7.89335283972712</c:v>
                </c:pt>
                <c:pt idx="124">
                  <c:v>7.8451878627752087</c:v>
                </c:pt>
                <c:pt idx="125">
                  <c:v>7.7957602214449588</c:v>
                </c:pt>
                <c:pt idx="126">
                  <c:v>7.7450849718747374</c:v>
                </c:pt>
                <c:pt idx="127">
                  <c:v>7.6931775502364639</c:v>
                </c:pt>
                <c:pt idx="128">
                  <c:v>7.64005376803361</c:v>
                </c:pt>
                <c:pt idx="129">
                  <c:v>7.5857298072848547</c:v>
                </c:pt>
                <c:pt idx="130">
                  <c:v>7.5302222155948897</c:v>
                </c:pt>
                <c:pt idx="131">
                  <c:v>7.4735479011138608</c:v>
                </c:pt>
                <c:pt idx="132">
                  <c:v>7.4157241273869712</c:v>
                </c:pt>
                <c:pt idx="133">
                  <c:v>7.3567685080958531</c:v>
                </c:pt>
                <c:pt idx="134">
                  <c:v>7.2966990016932556</c:v>
                </c:pt>
                <c:pt idx="135">
                  <c:v>7.2355339059327379</c:v>
                </c:pt>
                <c:pt idx="136">
                  <c:v>7.1732918522949856</c:v>
                </c:pt>
                <c:pt idx="137">
                  <c:v>7.1099918003124927</c:v>
                </c:pt>
                <c:pt idx="138">
                  <c:v>7.0456530317942914</c:v>
                </c:pt>
                <c:pt idx="139">
                  <c:v>6.980295144952537</c:v>
                </c:pt>
                <c:pt idx="140">
                  <c:v>6.9139380484326978</c:v>
                </c:pt>
                <c:pt idx="141">
                  <c:v>6.846601955249187</c:v>
                </c:pt>
                <c:pt idx="142">
                  <c:v>6.778307376628292</c:v>
                </c:pt>
                <c:pt idx="143">
                  <c:v>6.7090751157602408</c:v>
                </c:pt>
                <c:pt idx="144">
                  <c:v>6.6389262614623661</c:v>
                </c:pt>
                <c:pt idx="145">
                  <c:v>6.5678821817552304</c:v>
                </c:pt>
                <c:pt idx="146">
                  <c:v>6.4959645173537348</c:v>
                </c:pt>
                <c:pt idx="147">
                  <c:v>6.4231951750751364</c:v>
                </c:pt>
                <c:pt idx="148">
                  <c:v>6.3495963211660245</c:v>
                </c:pt>
                <c:pt idx="149">
                  <c:v>6.275190374550272</c:v>
                </c:pt>
                <c:pt idx="150">
                  <c:v>6.1999999999999993</c:v>
                </c:pt>
                <c:pt idx="151">
                  <c:v>6.1240481012316863</c:v>
                </c:pt>
                <c:pt idx="152">
                  <c:v>6.0473578139294535</c:v>
                </c:pt>
                <c:pt idx="153">
                  <c:v>5.9699524986977348</c:v>
                </c:pt>
                <c:pt idx="154">
                  <c:v>5.8918557339453868</c:v>
                </c:pt>
                <c:pt idx="155">
                  <c:v>5.8130913087034974</c:v>
                </c:pt>
                <c:pt idx="156">
                  <c:v>5.7336832153790027</c:v>
                </c:pt>
                <c:pt idx="157">
                  <c:v>5.6536556424463686</c:v>
                </c:pt>
                <c:pt idx="158">
                  <c:v>5.5730329670795609</c:v>
                </c:pt>
                <c:pt idx="159">
                  <c:v>5.4918397477265017</c:v>
                </c:pt>
                <c:pt idx="160">
                  <c:v>5.4101007166283441</c:v>
                </c:pt>
                <c:pt idx="161">
                  <c:v>5.327840772285783</c:v>
                </c:pt>
                <c:pt idx="162">
                  <c:v>5.2450849718747374</c:v>
                </c:pt>
                <c:pt idx="163">
                  <c:v>5.1618585236136827</c:v>
                </c:pt>
                <c:pt idx="164">
                  <c:v>5.0781867790849962</c:v>
                </c:pt>
                <c:pt idx="165">
                  <c:v>4.9940952255126057</c:v>
                </c:pt>
                <c:pt idx="166">
                  <c:v>4.9096094779983392</c:v>
                </c:pt>
                <c:pt idx="167">
                  <c:v>4.8247552717193258</c:v>
                </c:pt>
                <c:pt idx="168">
                  <c:v>4.7395584540887965</c:v>
                </c:pt>
                <c:pt idx="169">
                  <c:v>4.6540449768827248</c:v>
                </c:pt>
                <c:pt idx="170">
                  <c:v>4.5682408883346515</c:v>
                </c:pt>
                <c:pt idx="171">
                  <c:v>4.4821723252011552</c:v>
                </c:pt>
                <c:pt idx="172">
                  <c:v>4.3958655048003266</c:v>
                </c:pt>
                <c:pt idx="173">
                  <c:v>4.309346717025738</c:v>
                </c:pt>
                <c:pt idx="174">
                  <c:v>4.2226423163382689</c:v>
                </c:pt>
                <c:pt idx="175">
                  <c:v>4.1357787137382909</c:v>
                </c:pt>
                <c:pt idx="176">
                  <c:v>4.0487823687206275</c:v>
                </c:pt>
                <c:pt idx="177">
                  <c:v>3.9616797812147193</c:v>
                </c:pt>
                <c:pt idx="178">
                  <c:v>3.8744974835125059</c:v>
                </c:pt>
                <c:pt idx="179">
                  <c:v>3.7872620321864172</c:v>
                </c:pt>
                <c:pt idx="180">
                  <c:v>3.7000000000000006</c:v>
                </c:pt>
                <c:pt idx="181">
                  <c:v>3.6127379678135818</c:v>
                </c:pt>
                <c:pt idx="182">
                  <c:v>3.5255025164874958</c:v>
                </c:pt>
                <c:pt idx="183">
                  <c:v>3.4383202187852824</c:v>
                </c:pt>
                <c:pt idx="184">
                  <c:v>3.3512176312793738</c:v>
                </c:pt>
                <c:pt idx="185">
                  <c:v>3.2642212862617104</c:v>
                </c:pt>
                <c:pt idx="186">
                  <c:v>3.1773576836617328</c:v>
                </c:pt>
                <c:pt idx="187">
                  <c:v>3.0906532829742637</c:v>
                </c:pt>
                <c:pt idx="188">
                  <c:v>3.0041344951996725</c:v>
                </c:pt>
                <c:pt idx="189">
                  <c:v>2.9178276747988465</c:v>
                </c:pt>
                <c:pt idx="190">
                  <c:v>2.831759111665348</c:v>
                </c:pt>
                <c:pt idx="191">
                  <c:v>2.7459550231172765</c:v>
                </c:pt>
                <c:pt idx="192">
                  <c:v>2.6604415459112025</c:v>
                </c:pt>
                <c:pt idx="193">
                  <c:v>2.5752447282806754</c:v>
                </c:pt>
                <c:pt idx="194">
                  <c:v>2.4903905220016629</c:v>
                </c:pt>
                <c:pt idx="195">
                  <c:v>2.4059047744873965</c:v>
                </c:pt>
                <c:pt idx="196">
                  <c:v>2.3218132209150051</c:v>
                </c:pt>
                <c:pt idx="197">
                  <c:v>2.2381414763863163</c:v>
                </c:pt>
                <c:pt idx="198">
                  <c:v>2.1549150281252638</c:v>
                </c:pt>
                <c:pt idx="199">
                  <c:v>2.0721592277142165</c:v>
                </c:pt>
                <c:pt idx="200">
                  <c:v>1.9898992833716569</c:v>
                </c:pt>
                <c:pt idx="201">
                  <c:v>1.9081602522734979</c:v>
                </c:pt>
                <c:pt idx="202">
                  <c:v>1.8269670329204402</c:v>
                </c:pt>
                <c:pt idx="203">
                  <c:v>1.7463443575536324</c:v>
                </c:pt>
                <c:pt idx="204">
                  <c:v>1.666316784620999</c:v>
                </c:pt>
                <c:pt idx="205">
                  <c:v>1.5869086912965038</c:v>
                </c:pt>
                <c:pt idx="206">
                  <c:v>1.5081442660546127</c:v>
                </c:pt>
                <c:pt idx="207">
                  <c:v>1.4300475013022669</c:v>
                </c:pt>
                <c:pt idx="208">
                  <c:v>1.352642186070546</c:v>
                </c:pt>
                <c:pt idx="209">
                  <c:v>1.2759518987683154</c:v>
                </c:pt>
                <c:pt idx="210">
                  <c:v>1.1999999999999997</c:v>
                </c:pt>
                <c:pt idx="211">
                  <c:v>1.1248096254497293</c:v>
                </c:pt>
                <c:pt idx="212">
                  <c:v>1.0504036788339763</c:v>
                </c:pt>
                <c:pt idx="213">
                  <c:v>0.97680482492486487</c:v>
                </c:pt>
                <c:pt idx="214">
                  <c:v>0.90403548264626687</c:v>
                </c:pt>
                <c:pt idx="215">
                  <c:v>0.83211781824476949</c:v>
                </c:pt>
                <c:pt idx="216">
                  <c:v>0.76107373853763516</c:v>
                </c:pt>
                <c:pt idx="217">
                  <c:v>0.69092488423975817</c:v>
                </c:pt>
                <c:pt idx="218">
                  <c:v>0.62169262337170927</c:v>
                </c:pt>
                <c:pt idx="219">
                  <c:v>0.553398044750812</c:v>
                </c:pt>
                <c:pt idx="220">
                  <c:v>0.48606195156730392</c:v>
                </c:pt>
                <c:pt idx="221">
                  <c:v>0.41970485504746513</c:v>
                </c:pt>
                <c:pt idx="222">
                  <c:v>0.35434696820570899</c:v>
                </c:pt>
                <c:pt idx="223">
                  <c:v>0.29000819968750857</c:v>
                </c:pt>
                <c:pt idx="224">
                  <c:v>0.22670814770501346</c:v>
                </c:pt>
                <c:pt idx="225">
                  <c:v>0.16446609406726287</c:v>
                </c:pt>
                <c:pt idx="226">
                  <c:v>0.10330099830674433</c:v>
                </c:pt>
                <c:pt idx="227">
                  <c:v>4.3231491904148101E-2</c:v>
                </c:pt>
                <c:pt idx="228">
                  <c:v>-1.5724127386971709E-2</c:v>
                </c:pt>
                <c:pt idx="229">
                  <c:v>-7.3547901113860004E-2</c:v>
                </c:pt>
                <c:pt idx="230">
                  <c:v>-0.13022221559488933</c:v>
                </c:pt>
                <c:pt idx="231">
                  <c:v>-0.18572980728485255</c:v>
                </c:pt>
                <c:pt idx="232">
                  <c:v>-0.24005376803361056</c:v>
                </c:pt>
                <c:pt idx="233">
                  <c:v>-0.29317755023646397</c:v>
                </c:pt>
                <c:pt idx="234">
                  <c:v>-0.34508497187473619</c:v>
                </c:pt>
                <c:pt idx="235">
                  <c:v>-0.39576022144495759</c:v>
                </c:pt>
                <c:pt idx="236">
                  <c:v>-0.44518786277520928</c:v>
                </c:pt>
                <c:pt idx="237">
                  <c:v>-0.49335283972712052</c:v>
                </c:pt>
                <c:pt idx="238">
                  <c:v>-0.5402404807821295</c:v>
                </c:pt>
                <c:pt idx="239">
                  <c:v>-0.58583650351056082</c:v>
                </c:pt>
                <c:pt idx="240">
                  <c:v>-0.6301270189221917</c:v>
                </c:pt>
                <c:pt idx="241">
                  <c:v>-0.67309853569697964</c:v>
                </c:pt>
                <c:pt idx="242">
                  <c:v>-0.71473796429463476</c:v>
                </c:pt>
                <c:pt idx="243">
                  <c:v>-0.75503262094183921</c:v>
                </c:pt>
                <c:pt idx="244">
                  <c:v>-0.7939702314958339</c:v>
                </c:pt>
                <c:pt idx="245">
                  <c:v>-0.83153893518325006</c:v>
                </c:pt>
                <c:pt idx="246">
                  <c:v>-0.86772728821300493</c:v>
                </c:pt>
                <c:pt idx="247">
                  <c:v>-0.90252426726220136</c:v>
                </c:pt>
                <c:pt idx="248">
                  <c:v>-0.93591927283393606</c:v>
                </c:pt>
                <c:pt idx="249">
                  <c:v>-0.96790213248600754</c:v>
                </c:pt>
                <c:pt idx="250">
                  <c:v>-0.99846310392954241</c:v>
                </c:pt>
                <c:pt idx="251">
                  <c:v>-1.0275928779965842</c:v>
                </c:pt>
                <c:pt idx="252">
                  <c:v>-1.0552825814757671</c:v>
                </c:pt>
                <c:pt idx="253">
                  <c:v>-1.0815237798151767</c:v>
                </c:pt>
                <c:pt idx="254">
                  <c:v>-1.1063084796915952</c:v>
                </c:pt>
                <c:pt idx="255">
                  <c:v>-1.1296291314453413</c:v>
                </c:pt>
                <c:pt idx="256">
                  <c:v>-1.1514786313799821</c:v>
                </c:pt>
                <c:pt idx="257">
                  <c:v>-1.1718503239261757</c:v>
                </c:pt>
                <c:pt idx="258">
                  <c:v>-1.1907380036690274</c:v>
                </c:pt>
                <c:pt idx="259">
                  <c:v>-1.2081359172383195</c:v>
                </c:pt>
                <c:pt idx="260">
                  <c:v>-1.2240387650610396</c:v>
                </c:pt>
                <c:pt idx="261">
                  <c:v>-1.2384417029756882</c:v>
                </c:pt>
                <c:pt idx="262">
                  <c:v>-1.2513403437078514</c:v>
                </c:pt>
                <c:pt idx="263">
                  <c:v>-1.2627307582066107</c:v>
                </c:pt>
                <c:pt idx="264">
                  <c:v>-1.2726094768413665</c:v>
                </c:pt>
                <c:pt idx="265">
                  <c:v>-1.2809734904587273</c:v>
                </c:pt>
                <c:pt idx="266">
                  <c:v>-1.287820251299121</c:v>
                </c:pt>
                <c:pt idx="267">
                  <c:v>-1.2931476737728689</c:v>
                </c:pt>
                <c:pt idx="268">
                  <c:v>-1.2969541350954783</c:v>
                </c:pt>
                <c:pt idx="269">
                  <c:v>-1.2992384757819559</c:v>
                </c:pt>
                <c:pt idx="270">
                  <c:v>-1.2999999999999998</c:v>
                </c:pt>
                <c:pt idx="271">
                  <c:v>-1.2992384757819559</c:v>
                </c:pt>
                <c:pt idx="272">
                  <c:v>-1.2969541350954783</c:v>
                </c:pt>
                <c:pt idx="273">
                  <c:v>-1.2931476737728689</c:v>
                </c:pt>
                <c:pt idx="274">
                  <c:v>-1.287820251299121</c:v>
                </c:pt>
                <c:pt idx="275">
                  <c:v>-1.2809734904587273</c:v>
                </c:pt>
                <c:pt idx="276">
                  <c:v>-1.2726094768413665</c:v>
                </c:pt>
                <c:pt idx="277">
                  <c:v>-1.2627307582066098</c:v>
                </c:pt>
                <c:pt idx="278">
                  <c:v>-1.2513403437078514</c:v>
                </c:pt>
                <c:pt idx="279">
                  <c:v>-1.2384417029756891</c:v>
                </c:pt>
                <c:pt idx="280">
                  <c:v>-1.2240387650610405</c:v>
                </c:pt>
                <c:pt idx="281">
                  <c:v>-1.2081359172383195</c:v>
                </c:pt>
                <c:pt idx="282">
                  <c:v>-1.1907380036690274</c:v>
                </c:pt>
                <c:pt idx="283">
                  <c:v>-1.1718503239261757</c:v>
                </c:pt>
                <c:pt idx="284">
                  <c:v>-1.151478631379983</c:v>
                </c:pt>
                <c:pt idx="285">
                  <c:v>-1.1296291314453422</c:v>
                </c:pt>
                <c:pt idx="286">
                  <c:v>-1.1063084796915934</c:v>
                </c:pt>
                <c:pt idx="287">
                  <c:v>-1.0815237798151767</c:v>
                </c:pt>
                <c:pt idx="288">
                  <c:v>-1.055282581475768</c:v>
                </c:pt>
                <c:pt idx="289">
                  <c:v>-1.0275928779965851</c:v>
                </c:pt>
                <c:pt idx="290">
                  <c:v>-0.99846310392954152</c:v>
                </c:pt>
                <c:pt idx="291">
                  <c:v>-0.96790213248600843</c:v>
                </c:pt>
                <c:pt idx="292">
                  <c:v>-0.93591927283393694</c:v>
                </c:pt>
                <c:pt idx="293">
                  <c:v>-0.90252426726220225</c:v>
                </c:pt>
                <c:pt idx="294">
                  <c:v>-0.86772728821300493</c:v>
                </c:pt>
                <c:pt idx="295">
                  <c:v>-0.83153893518324917</c:v>
                </c:pt>
                <c:pt idx="296">
                  <c:v>-0.79397023149583479</c:v>
                </c:pt>
                <c:pt idx="297">
                  <c:v>-0.75503262094183921</c:v>
                </c:pt>
                <c:pt idx="298">
                  <c:v>-0.71473796429463565</c:v>
                </c:pt>
                <c:pt idx="299">
                  <c:v>-0.67309853569697786</c:v>
                </c:pt>
                <c:pt idx="300">
                  <c:v>-0.63012701892219258</c:v>
                </c:pt>
                <c:pt idx="301">
                  <c:v>-0.58583650351056171</c:v>
                </c:pt>
                <c:pt idx="302">
                  <c:v>-0.54024048078213038</c:v>
                </c:pt>
                <c:pt idx="303">
                  <c:v>-0.49335283972712141</c:v>
                </c:pt>
                <c:pt idx="304">
                  <c:v>-0.4451878627752075</c:v>
                </c:pt>
                <c:pt idx="305">
                  <c:v>-0.39576022144495848</c:v>
                </c:pt>
                <c:pt idx="306">
                  <c:v>-0.34508497187473797</c:v>
                </c:pt>
                <c:pt idx="307">
                  <c:v>-0.2931775502364653</c:v>
                </c:pt>
                <c:pt idx="308">
                  <c:v>-0.24005376803360878</c:v>
                </c:pt>
                <c:pt idx="309">
                  <c:v>-0.18572980728485389</c:v>
                </c:pt>
                <c:pt idx="310">
                  <c:v>-0.13022221559489022</c:v>
                </c:pt>
                <c:pt idx="311">
                  <c:v>-7.3547901113860892E-2</c:v>
                </c:pt>
                <c:pt idx="312">
                  <c:v>-1.5724127386972597E-2</c:v>
                </c:pt>
                <c:pt idx="313">
                  <c:v>4.3231491904148545E-2</c:v>
                </c:pt>
                <c:pt idx="314">
                  <c:v>0.10330099830674433</c:v>
                </c:pt>
                <c:pt idx="315">
                  <c:v>0.16446609406726154</c:v>
                </c:pt>
                <c:pt idx="316">
                  <c:v>0.22670814770501213</c:v>
                </c:pt>
                <c:pt idx="317">
                  <c:v>0.29000819968750902</c:v>
                </c:pt>
                <c:pt idx="318">
                  <c:v>0.35434696820570943</c:v>
                </c:pt>
                <c:pt idx="319">
                  <c:v>0.41970485504746335</c:v>
                </c:pt>
                <c:pt idx="320">
                  <c:v>0.48606195156730214</c:v>
                </c:pt>
                <c:pt idx="321">
                  <c:v>0.55339804475081111</c:v>
                </c:pt>
                <c:pt idx="322">
                  <c:v>0.62169262337170927</c:v>
                </c:pt>
                <c:pt idx="323">
                  <c:v>0.69092488423975862</c:v>
                </c:pt>
                <c:pt idx="324">
                  <c:v>0.76107373853763338</c:v>
                </c:pt>
                <c:pt idx="325">
                  <c:v>0.83211781824476772</c:v>
                </c:pt>
                <c:pt idx="326">
                  <c:v>0.90403548264626732</c:v>
                </c:pt>
                <c:pt idx="327">
                  <c:v>0.97680482492486531</c:v>
                </c:pt>
                <c:pt idx="328">
                  <c:v>1.050403678833975</c:v>
                </c:pt>
                <c:pt idx="329">
                  <c:v>1.1248096254497275</c:v>
                </c:pt>
                <c:pt idx="330">
                  <c:v>1.199999999999998</c:v>
                </c:pt>
                <c:pt idx="331">
                  <c:v>1.2759518987683158</c:v>
                </c:pt>
                <c:pt idx="332">
                  <c:v>1.352642186070546</c:v>
                </c:pt>
                <c:pt idx="333">
                  <c:v>1.4300475013022655</c:v>
                </c:pt>
                <c:pt idx="334">
                  <c:v>1.5081442660546114</c:v>
                </c:pt>
                <c:pt idx="335">
                  <c:v>1.5869086912965042</c:v>
                </c:pt>
                <c:pt idx="336">
                  <c:v>1.6663167846209994</c:v>
                </c:pt>
                <c:pt idx="337">
                  <c:v>1.7463443575536308</c:v>
                </c:pt>
                <c:pt idx="338">
                  <c:v>1.8269670329204384</c:v>
                </c:pt>
                <c:pt idx="339">
                  <c:v>1.9081602522734964</c:v>
                </c:pt>
                <c:pt idx="340">
                  <c:v>1.9898992833716571</c:v>
                </c:pt>
                <c:pt idx="341">
                  <c:v>2.0721592277142165</c:v>
                </c:pt>
                <c:pt idx="342">
                  <c:v>2.154915028125262</c:v>
                </c:pt>
                <c:pt idx="343">
                  <c:v>2.2381414763863141</c:v>
                </c:pt>
                <c:pt idx="344">
                  <c:v>2.3218132209150055</c:v>
                </c:pt>
                <c:pt idx="345">
                  <c:v>2.4059047744873965</c:v>
                </c:pt>
                <c:pt idx="346">
                  <c:v>2.4903905220016611</c:v>
                </c:pt>
                <c:pt idx="347">
                  <c:v>2.5752447282806736</c:v>
                </c:pt>
                <c:pt idx="348">
                  <c:v>2.6604415459112007</c:v>
                </c:pt>
                <c:pt idx="349">
                  <c:v>2.7459550231172769</c:v>
                </c:pt>
                <c:pt idx="350">
                  <c:v>2.831759111665348</c:v>
                </c:pt>
                <c:pt idx="351">
                  <c:v>2.9178276747988443</c:v>
                </c:pt>
                <c:pt idx="352">
                  <c:v>3.0041344951996707</c:v>
                </c:pt>
                <c:pt idx="353">
                  <c:v>3.0906532829742641</c:v>
                </c:pt>
                <c:pt idx="354">
                  <c:v>3.1773576836617332</c:v>
                </c:pt>
                <c:pt idx="355">
                  <c:v>3.2642212862617086</c:v>
                </c:pt>
                <c:pt idx="356">
                  <c:v>3.351217631279372</c:v>
                </c:pt>
                <c:pt idx="357">
                  <c:v>3.4383202187852784</c:v>
                </c:pt>
                <c:pt idx="358">
                  <c:v>3.5255025164874962</c:v>
                </c:pt>
                <c:pt idx="359">
                  <c:v>3.6127379678135823</c:v>
                </c:pt>
                <c:pt idx="360">
                  <c:v>3.6999999999999988</c:v>
                </c:pt>
              </c:numCache>
            </c:numRef>
          </c:yVal>
          <c:smooth val="1"/>
          <c:extLst>
            <c:ext xmlns:c16="http://schemas.microsoft.com/office/drawing/2014/chart" uri="{C3380CC4-5D6E-409C-BE32-E72D297353CC}">
              <c16:uniqueId val="{00000000-AD17-4220-B966-282BC19B8864}"/>
            </c:ext>
          </c:extLst>
        </c:ser>
        <c:ser>
          <c:idx val="1"/>
          <c:order val="1"/>
          <c:tx>
            <c:v>Bias</c:v>
          </c:tx>
          <c:spPr>
            <a:ln w="19050" cap="rnd">
              <a:solidFill>
                <a:schemeClr val="accent2"/>
              </a:solidFill>
              <a:round/>
            </a:ln>
            <a:effectLst/>
          </c:spPr>
          <c:marker>
            <c:symbol val="none"/>
          </c:marker>
          <c:xVal>
            <c:numRef>
              <c:f>'RD16HHF Conduction Angle'!$B$8:$B$368</c:f>
              <c:numCache>
                <c:formatCode>General</c:formatCode>
                <c:ptCount val="3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numCache>
            </c:numRef>
          </c:xVal>
          <c:yVal>
            <c:numRef>
              <c:f>'RD16HHF Conduction Angle'!$D$8:$D$368</c:f>
              <c:numCache>
                <c:formatCode>General</c:formatCode>
                <c:ptCount val="361"/>
                <c:pt idx="0">
                  <c:v>3.7</c:v>
                </c:pt>
                <c:pt idx="1">
                  <c:v>3.7</c:v>
                </c:pt>
                <c:pt idx="2">
                  <c:v>3.7</c:v>
                </c:pt>
                <c:pt idx="3">
                  <c:v>3.7</c:v>
                </c:pt>
                <c:pt idx="4">
                  <c:v>3.7</c:v>
                </c:pt>
                <c:pt idx="5">
                  <c:v>3.7</c:v>
                </c:pt>
                <c:pt idx="6">
                  <c:v>3.7</c:v>
                </c:pt>
                <c:pt idx="7">
                  <c:v>3.7</c:v>
                </c:pt>
                <c:pt idx="8">
                  <c:v>3.7</c:v>
                </c:pt>
                <c:pt idx="9">
                  <c:v>3.7</c:v>
                </c:pt>
                <c:pt idx="10">
                  <c:v>3.7</c:v>
                </c:pt>
                <c:pt idx="11">
                  <c:v>3.7</c:v>
                </c:pt>
                <c:pt idx="12">
                  <c:v>3.7</c:v>
                </c:pt>
                <c:pt idx="13">
                  <c:v>3.7</c:v>
                </c:pt>
                <c:pt idx="14">
                  <c:v>3.7</c:v>
                </c:pt>
                <c:pt idx="15">
                  <c:v>3.7</c:v>
                </c:pt>
                <c:pt idx="16">
                  <c:v>3.7</c:v>
                </c:pt>
                <c:pt idx="17">
                  <c:v>3.7</c:v>
                </c:pt>
                <c:pt idx="18">
                  <c:v>3.7</c:v>
                </c:pt>
                <c:pt idx="19">
                  <c:v>3.7</c:v>
                </c:pt>
                <c:pt idx="20">
                  <c:v>3.7</c:v>
                </c:pt>
                <c:pt idx="21">
                  <c:v>3.7</c:v>
                </c:pt>
                <c:pt idx="22">
                  <c:v>3.7</c:v>
                </c:pt>
                <c:pt idx="23">
                  <c:v>3.7</c:v>
                </c:pt>
                <c:pt idx="24">
                  <c:v>3.7</c:v>
                </c:pt>
                <c:pt idx="25">
                  <c:v>3.7</c:v>
                </c:pt>
                <c:pt idx="26">
                  <c:v>3.7</c:v>
                </c:pt>
                <c:pt idx="27">
                  <c:v>3.7</c:v>
                </c:pt>
                <c:pt idx="28">
                  <c:v>3.7</c:v>
                </c:pt>
                <c:pt idx="29">
                  <c:v>3.7</c:v>
                </c:pt>
                <c:pt idx="30">
                  <c:v>3.7</c:v>
                </c:pt>
                <c:pt idx="31">
                  <c:v>3.7</c:v>
                </c:pt>
                <c:pt idx="32">
                  <c:v>3.7</c:v>
                </c:pt>
                <c:pt idx="33">
                  <c:v>3.7</c:v>
                </c:pt>
                <c:pt idx="34">
                  <c:v>3.7</c:v>
                </c:pt>
                <c:pt idx="35">
                  <c:v>3.7</c:v>
                </c:pt>
                <c:pt idx="36">
                  <c:v>3.7</c:v>
                </c:pt>
                <c:pt idx="37">
                  <c:v>3.7</c:v>
                </c:pt>
                <c:pt idx="38">
                  <c:v>3.7</c:v>
                </c:pt>
                <c:pt idx="39">
                  <c:v>3.7</c:v>
                </c:pt>
                <c:pt idx="40">
                  <c:v>3.7</c:v>
                </c:pt>
                <c:pt idx="41">
                  <c:v>3.7</c:v>
                </c:pt>
                <c:pt idx="42">
                  <c:v>3.7</c:v>
                </c:pt>
                <c:pt idx="43">
                  <c:v>3.7</c:v>
                </c:pt>
                <c:pt idx="44">
                  <c:v>3.7</c:v>
                </c:pt>
                <c:pt idx="45">
                  <c:v>3.7</c:v>
                </c:pt>
                <c:pt idx="46">
                  <c:v>3.7</c:v>
                </c:pt>
                <c:pt idx="47">
                  <c:v>3.7</c:v>
                </c:pt>
                <c:pt idx="48">
                  <c:v>3.7</c:v>
                </c:pt>
                <c:pt idx="49">
                  <c:v>3.7</c:v>
                </c:pt>
                <c:pt idx="50">
                  <c:v>3.7</c:v>
                </c:pt>
                <c:pt idx="51">
                  <c:v>3.7</c:v>
                </c:pt>
                <c:pt idx="52">
                  <c:v>3.7</c:v>
                </c:pt>
                <c:pt idx="53">
                  <c:v>3.7</c:v>
                </c:pt>
                <c:pt idx="54">
                  <c:v>3.7</c:v>
                </c:pt>
                <c:pt idx="55">
                  <c:v>3.7</c:v>
                </c:pt>
                <c:pt idx="56">
                  <c:v>3.7</c:v>
                </c:pt>
                <c:pt idx="57">
                  <c:v>3.7</c:v>
                </c:pt>
                <c:pt idx="58">
                  <c:v>3.7</c:v>
                </c:pt>
                <c:pt idx="59">
                  <c:v>3.7</c:v>
                </c:pt>
                <c:pt idx="60">
                  <c:v>3.7</c:v>
                </c:pt>
                <c:pt idx="61">
                  <c:v>3.7</c:v>
                </c:pt>
                <c:pt idx="62">
                  <c:v>3.7</c:v>
                </c:pt>
                <c:pt idx="63">
                  <c:v>3.7</c:v>
                </c:pt>
                <c:pt idx="64">
                  <c:v>3.7</c:v>
                </c:pt>
                <c:pt idx="65">
                  <c:v>3.7</c:v>
                </c:pt>
                <c:pt idx="66">
                  <c:v>3.7</c:v>
                </c:pt>
                <c:pt idx="67">
                  <c:v>3.7</c:v>
                </c:pt>
                <c:pt idx="68">
                  <c:v>3.7</c:v>
                </c:pt>
                <c:pt idx="69">
                  <c:v>3.7</c:v>
                </c:pt>
                <c:pt idx="70">
                  <c:v>3.7</c:v>
                </c:pt>
                <c:pt idx="71">
                  <c:v>3.7</c:v>
                </c:pt>
                <c:pt idx="72">
                  <c:v>3.7</c:v>
                </c:pt>
                <c:pt idx="73">
                  <c:v>3.7</c:v>
                </c:pt>
                <c:pt idx="74">
                  <c:v>3.7</c:v>
                </c:pt>
                <c:pt idx="75">
                  <c:v>3.7</c:v>
                </c:pt>
                <c:pt idx="76">
                  <c:v>3.7</c:v>
                </c:pt>
                <c:pt idx="77">
                  <c:v>3.7</c:v>
                </c:pt>
                <c:pt idx="78">
                  <c:v>3.7</c:v>
                </c:pt>
                <c:pt idx="79">
                  <c:v>3.7</c:v>
                </c:pt>
                <c:pt idx="80">
                  <c:v>3.7</c:v>
                </c:pt>
                <c:pt idx="81">
                  <c:v>3.7</c:v>
                </c:pt>
                <c:pt idx="82">
                  <c:v>3.7</c:v>
                </c:pt>
                <c:pt idx="83">
                  <c:v>3.7</c:v>
                </c:pt>
                <c:pt idx="84">
                  <c:v>3.7</c:v>
                </c:pt>
                <c:pt idx="85">
                  <c:v>3.7</c:v>
                </c:pt>
                <c:pt idx="86">
                  <c:v>3.7</c:v>
                </c:pt>
                <c:pt idx="87">
                  <c:v>3.7</c:v>
                </c:pt>
                <c:pt idx="88">
                  <c:v>3.7</c:v>
                </c:pt>
                <c:pt idx="89">
                  <c:v>3.7</c:v>
                </c:pt>
                <c:pt idx="90">
                  <c:v>3.7</c:v>
                </c:pt>
                <c:pt idx="91">
                  <c:v>3.7</c:v>
                </c:pt>
                <c:pt idx="92">
                  <c:v>3.7</c:v>
                </c:pt>
                <c:pt idx="93">
                  <c:v>3.7</c:v>
                </c:pt>
                <c:pt idx="94">
                  <c:v>3.7</c:v>
                </c:pt>
                <c:pt idx="95">
                  <c:v>3.7</c:v>
                </c:pt>
                <c:pt idx="96">
                  <c:v>3.7</c:v>
                </c:pt>
                <c:pt idx="97">
                  <c:v>3.7</c:v>
                </c:pt>
                <c:pt idx="98">
                  <c:v>3.7</c:v>
                </c:pt>
                <c:pt idx="99">
                  <c:v>3.7</c:v>
                </c:pt>
                <c:pt idx="100">
                  <c:v>3.7</c:v>
                </c:pt>
                <c:pt idx="101">
                  <c:v>3.7</c:v>
                </c:pt>
                <c:pt idx="102">
                  <c:v>3.7</c:v>
                </c:pt>
                <c:pt idx="103">
                  <c:v>3.7</c:v>
                </c:pt>
                <c:pt idx="104">
                  <c:v>3.7</c:v>
                </c:pt>
                <c:pt idx="105">
                  <c:v>3.7</c:v>
                </c:pt>
                <c:pt idx="106">
                  <c:v>3.7</c:v>
                </c:pt>
                <c:pt idx="107">
                  <c:v>3.7</c:v>
                </c:pt>
                <c:pt idx="108">
                  <c:v>3.7</c:v>
                </c:pt>
                <c:pt idx="109">
                  <c:v>3.7</c:v>
                </c:pt>
                <c:pt idx="110">
                  <c:v>3.7</c:v>
                </c:pt>
                <c:pt idx="111">
                  <c:v>3.7</c:v>
                </c:pt>
                <c:pt idx="112">
                  <c:v>3.7</c:v>
                </c:pt>
                <c:pt idx="113">
                  <c:v>3.7</c:v>
                </c:pt>
                <c:pt idx="114">
                  <c:v>3.7</c:v>
                </c:pt>
                <c:pt idx="115">
                  <c:v>3.7</c:v>
                </c:pt>
                <c:pt idx="116">
                  <c:v>3.7</c:v>
                </c:pt>
                <c:pt idx="117">
                  <c:v>3.7</c:v>
                </c:pt>
                <c:pt idx="118">
                  <c:v>3.7</c:v>
                </c:pt>
                <c:pt idx="119">
                  <c:v>3.7</c:v>
                </c:pt>
                <c:pt idx="120">
                  <c:v>3.7</c:v>
                </c:pt>
                <c:pt idx="121">
                  <c:v>3.7</c:v>
                </c:pt>
                <c:pt idx="122">
                  <c:v>3.7</c:v>
                </c:pt>
                <c:pt idx="123">
                  <c:v>3.7</c:v>
                </c:pt>
                <c:pt idx="124">
                  <c:v>3.7</c:v>
                </c:pt>
                <c:pt idx="125">
                  <c:v>3.7</c:v>
                </c:pt>
                <c:pt idx="126">
                  <c:v>3.7</c:v>
                </c:pt>
                <c:pt idx="127">
                  <c:v>3.7</c:v>
                </c:pt>
                <c:pt idx="128">
                  <c:v>3.7</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3.7</c:v>
                </c:pt>
                <c:pt idx="144">
                  <c:v>3.7</c:v>
                </c:pt>
                <c:pt idx="145">
                  <c:v>3.7</c:v>
                </c:pt>
                <c:pt idx="146">
                  <c:v>3.7</c:v>
                </c:pt>
                <c:pt idx="147">
                  <c:v>3.7</c:v>
                </c:pt>
                <c:pt idx="148">
                  <c:v>3.7</c:v>
                </c:pt>
                <c:pt idx="149">
                  <c:v>3.7</c:v>
                </c:pt>
                <c:pt idx="150">
                  <c:v>3.7</c:v>
                </c:pt>
                <c:pt idx="151">
                  <c:v>3.7</c:v>
                </c:pt>
                <c:pt idx="152">
                  <c:v>3.7</c:v>
                </c:pt>
                <c:pt idx="153">
                  <c:v>3.7</c:v>
                </c:pt>
                <c:pt idx="154">
                  <c:v>3.7</c:v>
                </c:pt>
                <c:pt idx="155">
                  <c:v>3.7</c:v>
                </c:pt>
                <c:pt idx="156">
                  <c:v>3.7</c:v>
                </c:pt>
                <c:pt idx="157">
                  <c:v>3.7</c:v>
                </c:pt>
                <c:pt idx="158">
                  <c:v>3.7</c:v>
                </c:pt>
                <c:pt idx="159">
                  <c:v>3.7</c:v>
                </c:pt>
                <c:pt idx="160">
                  <c:v>3.7</c:v>
                </c:pt>
                <c:pt idx="161">
                  <c:v>3.7</c:v>
                </c:pt>
                <c:pt idx="162">
                  <c:v>3.7</c:v>
                </c:pt>
                <c:pt idx="163">
                  <c:v>3.7</c:v>
                </c:pt>
                <c:pt idx="164">
                  <c:v>3.7</c:v>
                </c:pt>
                <c:pt idx="165">
                  <c:v>3.7</c:v>
                </c:pt>
                <c:pt idx="166">
                  <c:v>3.7</c:v>
                </c:pt>
                <c:pt idx="167">
                  <c:v>3.7</c:v>
                </c:pt>
                <c:pt idx="168">
                  <c:v>3.7</c:v>
                </c:pt>
                <c:pt idx="169">
                  <c:v>3.7</c:v>
                </c:pt>
                <c:pt idx="170">
                  <c:v>3.7</c:v>
                </c:pt>
                <c:pt idx="171">
                  <c:v>3.7</c:v>
                </c:pt>
                <c:pt idx="172">
                  <c:v>3.7</c:v>
                </c:pt>
                <c:pt idx="173">
                  <c:v>3.7</c:v>
                </c:pt>
                <c:pt idx="174">
                  <c:v>3.7</c:v>
                </c:pt>
                <c:pt idx="175">
                  <c:v>3.7</c:v>
                </c:pt>
                <c:pt idx="176">
                  <c:v>3.7</c:v>
                </c:pt>
                <c:pt idx="177">
                  <c:v>3.7</c:v>
                </c:pt>
                <c:pt idx="178">
                  <c:v>3.7</c:v>
                </c:pt>
                <c:pt idx="179">
                  <c:v>3.7</c:v>
                </c:pt>
                <c:pt idx="180">
                  <c:v>3.7</c:v>
                </c:pt>
                <c:pt idx="181">
                  <c:v>3.7</c:v>
                </c:pt>
                <c:pt idx="182">
                  <c:v>3.7</c:v>
                </c:pt>
                <c:pt idx="183">
                  <c:v>3.7</c:v>
                </c:pt>
                <c:pt idx="184">
                  <c:v>3.7</c:v>
                </c:pt>
                <c:pt idx="185">
                  <c:v>3.7</c:v>
                </c:pt>
                <c:pt idx="186">
                  <c:v>3.7</c:v>
                </c:pt>
                <c:pt idx="187">
                  <c:v>3.7</c:v>
                </c:pt>
                <c:pt idx="188">
                  <c:v>3.7</c:v>
                </c:pt>
                <c:pt idx="189">
                  <c:v>3.7</c:v>
                </c:pt>
                <c:pt idx="190">
                  <c:v>3.7</c:v>
                </c:pt>
                <c:pt idx="191">
                  <c:v>3.7</c:v>
                </c:pt>
                <c:pt idx="192">
                  <c:v>3.7</c:v>
                </c:pt>
                <c:pt idx="193">
                  <c:v>3.7</c:v>
                </c:pt>
                <c:pt idx="194">
                  <c:v>3.7</c:v>
                </c:pt>
                <c:pt idx="195">
                  <c:v>3.7</c:v>
                </c:pt>
                <c:pt idx="196">
                  <c:v>3.7</c:v>
                </c:pt>
                <c:pt idx="197">
                  <c:v>3.7</c:v>
                </c:pt>
                <c:pt idx="198">
                  <c:v>3.7</c:v>
                </c:pt>
                <c:pt idx="199">
                  <c:v>3.7</c:v>
                </c:pt>
                <c:pt idx="200">
                  <c:v>3.7</c:v>
                </c:pt>
                <c:pt idx="201">
                  <c:v>3.7</c:v>
                </c:pt>
                <c:pt idx="202">
                  <c:v>3.7</c:v>
                </c:pt>
                <c:pt idx="203">
                  <c:v>3.7</c:v>
                </c:pt>
                <c:pt idx="204">
                  <c:v>3.7</c:v>
                </c:pt>
                <c:pt idx="205">
                  <c:v>3.7</c:v>
                </c:pt>
                <c:pt idx="206">
                  <c:v>3.7</c:v>
                </c:pt>
                <c:pt idx="207">
                  <c:v>3.7</c:v>
                </c:pt>
                <c:pt idx="208">
                  <c:v>3.7</c:v>
                </c:pt>
                <c:pt idx="209">
                  <c:v>3.7</c:v>
                </c:pt>
                <c:pt idx="210">
                  <c:v>3.7</c:v>
                </c:pt>
                <c:pt idx="211">
                  <c:v>3.7</c:v>
                </c:pt>
                <c:pt idx="212">
                  <c:v>3.7</c:v>
                </c:pt>
                <c:pt idx="213">
                  <c:v>3.7</c:v>
                </c:pt>
                <c:pt idx="214">
                  <c:v>3.7</c:v>
                </c:pt>
                <c:pt idx="215">
                  <c:v>3.7</c:v>
                </c:pt>
                <c:pt idx="216">
                  <c:v>3.7</c:v>
                </c:pt>
                <c:pt idx="217">
                  <c:v>3.7</c:v>
                </c:pt>
                <c:pt idx="218">
                  <c:v>3.7</c:v>
                </c:pt>
                <c:pt idx="219">
                  <c:v>3.7</c:v>
                </c:pt>
                <c:pt idx="220">
                  <c:v>3.7</c:v>
                </c:pt>
                <c:pt idx="221">
                  <c:v>3.7</c:v>
                </c:pt>
                <c:pt idx="222">
                  <c:v>3.7</c:v>
                </c:pt>
                <c:pt idx="223">
                  <c:v>3.7</c:v>
                </c:pt>
                <c:pt idx="224">
                  <c:v>3.7</c:v>
                </c:pt>
                <c:pt idx="225">
                  <c:v>3.7</c:v>
                </c:pt>
                <c:pt idx="226">
                  <c:v>3.7</c:v>
                </c:pt>
                <c:pt idx="227">
                  <c:v>3.7</c:v>
                </c:pt>
                <c:pt idx="228">
                  <c:v>3.7</c:v>
                </c:pt>
                <c:pt idx="229">
                  <c:v>3.7</c:v>
                </c:pt>
                <c:pt idx="230">
                  <c:v>3.7</c:v>
                </c:pt>
                <c:pt idx="231">
                  <c:v>3.7</c:v>
                </c:pt>
                <c:pt idx="232">
                  <c:v>3.7</c:v>
                </c:pt>
                <c:pt idx="233">
                  <c:v>3.7</c:v>
                </c:pt>
                <c:pt idx="234">
                  <c:v>3.7</c:v>
                </c:pt>
                <c:pt idx="235">
                  <c:v>3.7</c:v>
                </c:pt>
                <c:pt idx="236">
                  <c:v>3.7</c:v>
                </c:pt>
                <c:pt idx="237">
                  <c:v>3.7</c:v>
                </c:pt>
                <c:pt idx="238">
                  <c:v>3.7</c:v>
                </c:pt>
                <c:pt idx="239">
                  <c:v>3.7</c:v>
                </c:pt>
                <c:pt idx="240">
                  <c:v>3.7</c:v>
                </c:pt>
                <c:pt idx="241">
                  <c:v>3.7</c:v>
                </c:pt>
                <c:pt idx="242">
                  <c:v>3.7</c:v>
                </c:pt>
                <c:pt idx="243">
                  <c:v>3.7</c:v>
                </c:pt>
                <c:pt idx="244">
                  <c:v>3.7</c:v>
                </c:pt>
                <c:pt idx="245">
                  <c:v>3.7</c:v>
                </c:pt>
                <c:pt idx="246">
                  <c:v>3.7</c:v>
                </c:pt>
                <c:pt idx="247">
                  <c:v>3.7</c:v>
                </c:pt>
                <c:pt idx="248">
                  <c:v>3.7</c:v>
                </c:pt>
                <c:pt idx="249">
                  <c:v>3.7</c:v>
                </c:pt>
                <c:pt idx="250">
                  <c:v>3.7</c:v>
                </c:pt>
                <c:pt idx="251">
                  <c:v>3.7</c:v>
                </c:pt>
                <c:pt idx="252">
                  <c:v>3.7</c:v>
                </c:pt>
                <c:pt idx="253">
                  <c:v>3.7</c:v>
                </c:pt>
                <c:pt idx="254">
                  <c:v>3.7</c:v>
                </c:pt>
                <c:pt idx="255">
                  <c:v>3.7</c:v>
                </c:pt>
                <c:pt idx="256">
                  <c:v>3.7</c:v>
                </c:pt>
                <c:pt idx="257">
                  <c:v>3.7</c:v>
                </c:pt>
                <c:pt idx="258">
                  <c:v>3.7</c:v>
                </c:pt>
                <c:pt idx="259">
                  <c:v>3.7</c:v>
                </c:pt>
                <c:pt idx="260">
                  <c:v>3.7</c:v>
                </c:pt>
                <c:pt idx="261">
                  <c:v>3.7</c:v>
                </c:pt>
                <c:pt idx="262">
                  <c:v>3.7</c:v>
                </c:pt>
                <c:pt idx="263">
                  <c:v>3.7</c:v>
                </c:pt>
                <c:pt idx="264">
                  <c:v>3.7</c:v>
                </c:pt>
                <c:pt idx="265">
                  <c:v>3.7</c:v>
                </c:pt>
                <c:pt idx="266">
                  <c:v>3.7</c:v>
                </c:pt>
                <c:pt idx="267">
                  <c:v>3.7</c:v>
                </c:pt>
                <c:pt idx="268">
                  <c:v>3.7</c:v>
                </c:pt>
                <c:pt idx="269">
                  <c:v>3.7</c:v>
                </c:pt>
                <c:pt idx="270">
                  <c:v>3.7</c:v>
                </c:pt>
                <c:pt idx="271">
                  <c:v>3.7</c:v>
                </c:pt>
                <c:pt idx="272">
                  <c:v>3.7</c:v>
                </c:pt>
                <c:pt idx="273">
                  <c:v>3.7</c:v>
                </c:pt>
                <c:pt idx="274">
                  <c:v>3.7</c:v>
                </c:pt>
                <c:pt idx="275">
                  <c:v>3.7</c:v>
                </c:pt>
                <c:pt idx="276">
                  <c:v>3.7</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3.7</c:v>
                </c:pt>
                <c:pt idx="299">
                  <c:v>3.7</c:v>
                </c:pt>
                <c:pt idx="300">
                  <c:v>3.7</c:v>
                </c:pt>
                <c:pt idx="301">
                  <c:v>3.7</c:v>
                </c:pt>
                <c:pt idx="302">
                  <c:v>3.7</c:v>
                </c:pt>
                <c:pt idx="303">
                  <c:v>3.7</c:v>
                </c:pt>
                <c:pt idx="304">
                  <c:v>3.7</c:v>
                </c:pt>
                <c:pt idx="305">
                  <c:v>3.7</c:v>
                </c:pt>
                <c:pt idx="306">
                  <c:v>3.7</c:v>
                </c:pt>
                <c:pt idx="307">
                  <c:v>3.7</c:v>
                </c:pt>
                <c:pt idx="308">
                  <c:v>3.7</c:v>
                </c:pt>
                <c:pt idx="309">
                  <c:v>3.7</c:v>
                </c:pt>
                <c:pt idx="310">
                  <c:v>3.7</c:v>
                </c:pt>
                <c:pt idx="311">
                  <c:v>3.7</c:v>
                </c:pt>
                <c:pt idx="312">
                  <c:v>3.7</c:v>
                </c:pt>
                <c:pt idx="313">
                  <c:v>3.7</c:v>
                </c:pt>
                <c:pt idx="314">
                  <c:v>3.7</c:v>
                </c:pt>
                <c:pt idx="315">
                  <c:v>3.7</c:v>
                </c:pt>
                <c:pt idx="316">
                  <c:v>3.7</c:v>
                </c:pt>
                <c:pt idx="317">
                  <c:v>3.7</c:v>
                </c:pt>
                <c:pt idx="318">
                  <c:v>3.7</c:v>
                </c:pt>
                <c:pt idx="319">
                  <c:v>3.7</c:v>
                </c:pt>
                <c:pt idx="320">
                  <c:v>3.7</c:v>
                </c:pt>
                <c:pt idx="321">
                  <c:v>3.7</c:v>
                </c:pt>
                <c:pt idx="322">
                  <c:v>3.7</c:v>
                </c:pt>
                <c:pt idx="323">
                  <c:v>3.7</c:v>
                </c:pt>
                <c:pt idx="324">
                  <c:v>3.7</c:v>
                </c:pt>
                <c:pt idx="325">
                  <c:v>3.7</c:v>
                </c:pt>
                <c:pt idx="326">
                  <c:v>3.7</c:v>
                </c:pt>
                <c:pt idx="327">
                  <c:v>3.7</c:v>
                </c:pt>
                <c:pt idx="328">
                  <c:v>3.7</c:v>
                </c:pt>
                <c:pt idx="329">
                  <c:v>3.7</c:v>
                </c:pt>
                <c:pt idx="330">
                  <c:v>3.7</c:v>
                </c:pt>
                <c:pt idx="331">
                  <c:v>3.7</c:v>
                </c:pt>
                <c:pt idx="332">
                  <c:v>3.7</c:v>
                </c:pt>
                <c:pt idx="333">
                  <c:v>3.7</c:v>
                </c:pt>
                <c:pt idx="334">
                  <c:v>3.7</c:v>
                </c:pt>
                <c:pt idx="335">
                  <c:v>3.7</c:v>
                </c:pt>
                <c:pt idx="336">
                  <c:v>3.7</c:v>
                </c:pt>
                <c:pt idx="337">
                  <c:v>3.7</c:v>
                </c:pt>
                <c:pt idx="338">
                  <c:v>3.7</c:v>
                </c:pt>
                <c:pt idx="339">
                  <c:v>3.7</c:v>
                </c:pt>
                <c:pt idx="340">
                  <c:v>3.7</c:v>
                </c:pt>
                <c:pt idx="341">
                  <c:v>3.7</c:v>
                </c:pt>
                <c:pt idx="342">
                  <c:v>3.7</c:v>
                </c:pt>
                <c:pt idx="343">
                  <c:v>3.7</c:v>
                </c:pt>
                <c:pt idx="344">
                  <c:v>3.7</c:v>
                </c:pt>
                <c:pt idx="345">
                  <c:v>3.7</c:v>
                </c:pt>
                <c:pt idx="346">
                  <c:v>3.7</c:v>
                </c:pt>
                <c:pt idx="347">
                  <c:v>3.7</c:v>
                </c:pt>
                <c:pt idx="348">
                  <c:v>3.7</c:v>
                </c:pt>
                <c:pt idx="349">
                  <c:v>3.7</c:v>
                </c:pt>
                <c:pt idx="350">
                  <c:v>3.7</c:v>
                </c:pt>
                <c:pt idx="351">
                  <c:v>3.7</c:v>
                </c:pt>
                <c:pt idx="352">
                  <c:v>3.7</c:v>
                </c:pt>
                <c:pt idx="353">
                  <c:v>3.7</c:v>
                </c:pt>
                <c:pt idx="354">
                  <c:v>3.7</c:v>
                </c:pt>
                <c:pt idx="355">
                  <c:v>3.7</c:v>
                </c:pt>
                <c:pt idx="356">
                  <c:v>3.7</c:v>
                </c:pt>
                <c:pt idx="357">
                  <c:v>3.7</c:v>
                </c:pt>
                <c:pt idx="358">
                  <c:v>3.7</c:v>
                </c:pt>
                <c:pt idx="359">
                  <c:v>3.7</c:v>
                </c:pt>
                <c:pt idx="360">
                  <c:v>3.7</c:v>
                </c:pt>
              </c:numCache>
            </c:numRef>
          </c:yVal>
          <c:smooth val="1"/>
          <c:extLst>
            <c:ext xmlns:c16="http://schemas.microsoft.com/office/drawing/2014/chart" uri="{C3380CC4-5D6E-409C-BE32-E72D297353CC}">
              <c16:uniqueId val="{00000002-AD17-4220-B966-282BC19B8864}"/>
            </c:ext>
          </c:extLst>
        </c:ser>
        <c:ser>
          <c:idx val="2"/>
          <c:order val="2"/>
          <c:tx>
            <c:v>Cutoff</c:v>
          </c:tx>
          <c:spPr>
            <a:ln w="19050" cap="rnd">
              <a:solidFill>
                <a:schemeClr val="accent3"/>
              </a:solidFill>
              <a:round/>
            </a:ln>
            <a:effectLst/>
          </c:spPr>
          <c:marker>
            <c:symbol val="none"/>
          </c:marker>
          <c:xVal>
            <c:numRef>
              <c:f>'RD16HHF Conduction Angle'!$B$8:$B$368</c:f>
              <c:numCache>
                <c:formatCode>General</c:formatCode>
                <c:ptCount val="3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numCache>
            </c:numRef>
          </c:xVal>
          <c:yVal>
            <c:numRef>
              <c:f>'RD16HHF Conduction Angle'!$E$8:$E$368</c:f>
              <c:numCache>
                <c:formatCode>General</c:formatCode>
                <c:ptCount val="361"/>
                <c:pt idx="0">
                  <c:v>3.4</c:v>
                </c:pt>
                <c:pt idx="1">
                  <c:v>3.4</c:v>
                </c:pt>
                <c:pt idx="2">
                  <c:v>3.4</c:v>
                </c:pt>
                <c:pt idx="3">
                  <c:v>3.4</c:v>
                </c:pt>
                <c:pt idx="4">
                  <c:v>3.4</c:v>
                </c:pt>
                <c:pt idx="5">
                  <c:v>3.4</c:v>
                </c:pt>
                <c:pt idx="6">
                  <c:v>3.4</c:v>
                </c:pt>
                <c:pt idx="7">
                  <c:v>3.4</c:v>
                </c:pt>
                <c:pt idx="8">
                  <c:v>3.4</c:v>
                </c:pt>
                <c:pt idx="9">
                  <c:v>3.4</c:v>
                </c:pt>
                <c:pt idx="10">
                  <c:v>3.4</c:v>
                </c:pt>
                <c:pt idx="11">
                  <c:v>3.4</c:v>
                </c:pt>
                <c:pt idx="12">
                  <c:v>3.4</c:v>
                </c:pt>
                <c:pt idx="13">
                  <c:v>3.4</c:v>
                </c:pt>
                <c:pt idx="14">
                  <c:v>3.4</c:v>
                </c:pt>
                <c:pt idx="15">
                  <c:v>3.4</c:v>
                </c:pt>
                <c:pt idx="16">
                  <c:v>3.4</c:v>
                </c:pt>
                <c:pt idx="17">
                  <c:v>3.4</c:v>
                </c:pt>
                <c:pt idx="18">
                  <c:v>3.4</c:v>
                </c:pt>
                <c:pt idx="19">
                  <c:v>3.4</c:v>
                </c:pt>
                <c:pt idx="20">
                  <c:v>3.4</c:v>
                </c:pt>
                <c:pt idx="21">
                  <c:v>3.4</c:v>
                </c:pt>
                <c:pt idx="22">
                  <c:v>3.4</c:v>
                </c:pt>
                <c:pt idx="23">
                  <c:v>3.4</c:v>
                </c:pt>
                <c:pt idx="24">
                  <c:v>3.4</c:v>
                </c:pt>
                <c:pt idx="25">
                  <c:v>3.4</c:v>
                </c:pt>
                <c:pt idx="26">
                  <c:v>3.4</c:v>
                </c:pt>
                <c:pt idx="27">
                  <c:v>3.4</c:v>
                </c:pt>
                <c:pt idx="28">
                  <c:v>3.4</c:v>
                </c:pt>
                <c:pt idx="29">
                  <c:v>3.4</c:v>
                </c:pt>
                <c:pt idx="30">
                  <c:v>3.4</c:v>
                </c:pt>
                <c:pt idx="31">
                  <c:v>3.4</c:v>
                </c:pt>
                <c:pt idx="32">
                  <c:v>3.4</c:v>
                </c:pt>
                <c:pt idx="33">
                  <c:v>3.4</c:v>
                </c:pt>
                <c:pt idx="34">
                  <c:v>3.4</c:v>
                </c:pt>
                <c:pt idx="35">
                  <c:v>3.4</c:v>
                </c:pt>
                <c:pt idx="36">
                  <c:v>3.4</c:v>
                </c:pt>
                <c:pt idx="37">
                  <c:v>3.4</c:v>
                </c:pt>
                <c:pt idx="38">
                  <c:v>3.4</c:v>
                </c:pt>
                <c:pt idx="39">
                  <c:v>3.4</c:v>
                </c:pt>
                <c:pt idx="40">
                  <c:v>3.4</c:v>
                </c:pt>
                <c:pt idx="41">
                  <c:v>3.4</c:v>
                </c:pt>
                <c:pt idx="42">
                  <c:v>3.4</c:v>
                </c:pt>
                <c:pt idx="43">
                  <c:v>3.4</c:v>
                </c:pt>
                <c:pt idx="44">
                  <c:v>3.4</c:v>
                </c:pt>
                <c:pt idx="45">
                  <c:v>3.4</c:v>
                </c:pt>
                <c:pt idx="46">
                  <c:v>3.4</c:v>
                </c:pt>
                <c:pt idx="47">
                  <c:v>3.4</c:v>
                </c:pt>
                <c:pt idx="48">
                  <c:v>3.4</c:v>
                </c:pt>
                <c:pt idx="49">
                  <c:v>3.4</c:v>
                </c:pt>
                <c:pt idx="50">
                  <c:v>3.4</c:v>
                </c:pt>
                <c:pt idx="51">
                  <c:v>3.4</c:v>
                </c:pt>
                <c:pt idx="52">
                  <c:v>3.4</c:v>
                </c:pt>
                <c:pt idx="53">
                  <c:v>3.4</c:v>
                </c:pt>
                <c:pt idx="54">
                  <c:v>3.4</c:v>
                </c:pt>
                <c:pt idx="55">
                  <c:v>3.4</c:v>
                </c:pt>
                <c:pt idx="56">
                  <c:v>3.4</c:v>
                </c:pt>
                <c:pt idx="57">
                  <c:v>3.4</c:v>
                </c:pt>
                <c:pt idx="58">
                  <c:v>3.4</c:v>
                </c:pt>
                <c:pt idx="59">
                  <c:v>3.4</c:v>
                </c:pt>
                <c:pt idx="60">
                  <c:v>3.4</c:v>
                </c:pt>
                <c:pt idx="61">
                  <c:v>3.4</c:v>
                </c:pt>
                <c:pt idx="62">
                  <c:v>3.4</c:v>
                </c:pt>
                <c:pt idx="63">
                  <c:v>3.4</c:v>
                </c:pt>
                <c:pt idx="64">
                  <c:v>3.4</c:v>
                </c:pt>
                <c:pt idx="65">
                  <c:v>3.4</c:v>
                </c:pt>
                <c:pt idx="66">
                  <c:v>3.4</c:v>
                </c:pt>
                <c:pt idx="67">
                  <c:v>3.4</c:v>
                </c:pt>
                <c:pt idx="68">
                  <c:v>3.4</c:v>
                </c:pt>
                <c:pt idx="69">
                  <c:v>3.4</c:v>
                </c:pt>
                <c:pt idx="70">
                  <c:v>3.4</c:v>
                </c:pt>
                <c:pt idx="71">
                  <c:v>3.4</c:v>
                </c:pt>
                <c:pt idx="72">
                  <c:v>3.4</c:v>
                </c:pt>
                <c:pt idx="73">
                  <c:v>3.4</c:v>
                </c:pt>
                <c:pt idx="74">
                  <c:v>3.4</c:v>
                </c:pt>
                <c:pt idx="75">
                  <c:v>3.4</c:v>
                </c:pt>
                <c:pt idx="76">
                  <c:v>3.4</c:v>
                </c:pt>
                <c:pt idx="77">
                  <c:v>3.4</c:v>
                </c:pt>
                <c:pt idx="78">
                  <c:v>3.4</c:v>
                </c:pt>
                <c:pt idx="79">
                  <c:v>3.4</c:v>
                </c:pt>
                <c:pt idx="80">
                  <c:v>3.4</c:v>
                </c:pt>
                <c:pt idx="81">
                  <c:v>3.4</c:v>
                </c:pt>
                <c:pt idx="82">
                  <c:v>3.4</c:v>
                </c:pt>
                <c:pt idx="83">
                  <c:v>3.4</c:v>
                </c:pt>
                <c:pt idx="84">
                  <c:v>3.4</c:v>
                </c:pt>
                <c:pt idx="85">
                  <c:v>3.4</c:v>
                </c:pt>
                <c:pt idx="86">
                  <c:v>3.4</c:v>
                </c:pt>
                <c:pt idx="87">
                  <c:v>3.4</c:v>
                </c:pt>
                <c:pt idx="88">
                  <c:v>3.4</c:v>
                </c:pt>
                <c:pt idx="89">
                  <c:v>3.4</c:v>
                </c:pt>
                <c:pt idx="90">
                  <c:v>3.4</c:v>
                </c:pt>
                <c:pt idx="91">
                  <c:v>3.4</c:v>
                </c:pt>
                <c:pt idx="92">
                  <c:v>3.4</c:v>
                </c:pt>
                <c:pt idx="93">
                  <c:v>3.4</c:v>
                </c:pt>
                <c:pt idx="94">
                  <c:v>3.4</c:v>
                </c:pt>
                <c:pt idx="95">
                  <c:v>3.4</c:v>
                </c:pt>
                <c:pt idx="96">
                  <c:v>3.4</c:v>
                </c:pt>
                <c:pt idx="97">
                  <c:v>3.4</c:v>
                </c:pt>
                <c:pt idx="98">
                  <c:v>3.4</c:v>
                </c:pt>
                <c:pt idx="99">
                  <c:v>3.4</c:v>
                </c:pt>
                <c:pt idx="100">
                  <c:v>3.4</c:v>
                </c:pt>
                <c:pt idx="101">
                  <c:v>3.4</c:v>
                </c:pt>
                <c:pt idx="102">
                  <c:v>3.4</c:v>
                </c:pt>
                <c:pt idx="103">
                  <c:v>3.4</c:v>
                </c:pt>
                <c:pt idx="104">
                  <c:v>3.4</c:v>
                </c:pt>
                <c:pt idx="105">
                  <c:v>3.4</c:v>
                </c:pt>
                <c:pt idx="106">
                  <c:v>3.4</c:v>
                </c:pt>
                <c:pt idx="107">
                  <c:v>3.4</c:v>
                </c:pt>
                <c:pt idx="108">
                  <c:v>3.4</c:v>
                </c:pt>
                <c:pt idx="109">
                  <c:v>3.4</c:v>
                </c:pt>
                <c:pt idx="110">
                  <c:v>3.4</c:v>
                </c:pt>
                <c:pt idx="111">
                  <c:v>3.4</c:v>
                </c:pt>
                <c:pt idx="112">
                  <c:v>3.4</c:v>
                </c:pt>
                <c:pt idx="113">
                  <c:v>3.4</c:v>
                </c:pt>
                <c:pt idx="114">
                  <c:v>3.4</c:v>
                </c:pt>
                <c:pt idx="115">
                  <c:v>3.4</c:v>
                </c:pt>
                <c:pt idx="116">
                  <c:v>3.4</c:v>
                </c:pt>
                <c:pt idx="117">
                  <c:v>3.4</c:v>
                </c:pt>
                <c:pt idx="118">
                  <c:v>3.4</c:v>
                </c:pt>
                <c:pt idx="119">
                  <c:v>3.4</c:v>
                </c:pt>
                <c:pt idx="120">
                  <c:v>3.4</c:v>
                </c:pt>
                <c:pt idx="121">
                  <c:v>3.4</c:v>
                </c:pt>
                <c:pt idx="122">
                  <c:v>3.4</c:v>
                </c:pt>
                <c:pt idx="123">
                  <c:v>3.4</c:v>
                </c:pt>
                <c:pt idx="124">
                  <c:v>3.4</c:v>
                </c:pt>
                <c:pt idx="125">
                  <c:v>3.4</c:v>
                </c:pt>
                <c:pt idx="126">
                  <c:v>3.4</c:v>
                </c:pt>
                <c:pt idx="127">
                  <c:v>3.4</c:v>
                </c:pt>
                <c:pt idx="128">
                  <c:v>3.4</c:v>
                </c:pt>
                <c:pt idx="129">
                  <c:v>3.4</c:v>
                </c:pt>
                <c:pt idx="130">
                  <c:v>3.4</c:v>
                </c:pt>
                <c:pt idx="131">
                  <c:v>3.4</c:v>
                </c:pt>
                <c:pt idx="132">
                  <c:v>3.4</c:v>
                </c:pt>
                <c:pt idx="133">
                  <c:v>3.4</c:v>
                </c:pt>
                <c:pt idx="134">
                  <c:v>3.4</c:v>
                </c:pt>
                <c:pt idx="135">
                  <c:v>3.4</c:v>
                </c:pt>
                <c:pt idx="136">
                  <c:v>3.4</c:v>
                </c:pt>
                <c:pt idx="137">
                  <c:v>3.4</c:v>
                </c:pt>
                <c:pt idx="138">
                  <c:v>3.4</c:v>
                </c:pt>
                <c:pt idx="139">
                  <c:v>3.4</c:v>
                </c:pt>
                <c:pt idx="140">
                  <c:v>3.4</c:v>
                </c:pt>
                <c:pt idx="141">
                  <c:v>3.4</c:v>
                </c:pt>
                <c:pt idx="142">
                  <c:v>3.4</c:v>
                </c:pt>
                <c:pt idx="143">
                  <c:v>3.4</c:v>
                </c:pt>
                <c:pt idx="144">
                  <c:v>3.4</c:v>
                </c:pt>
                <c:pt idx="145">
                  <c:v>3.4</c:v>
                </c:pt>
                <c:pt idx="146">
                  <c:v>3.4</c:v>
                </c:pt>
                <c:pt idx="147">
                  <c:v>3.4</c:v>
                </c:pt>
                <c:pt idx="148">
                  <c:v>3.4</c:v>
                </c:pt>
                <c:pt idx="149">
                  <c:v>3.4</c:v>
                </c:pt>
                <c:pt idx="150">
                  <c:v>3.4</c:v>
                </c:pt>
                <c:pt idx="151">
                  <c:v>3.4</c:v>
                </c:pt>
                <c:pt idx="152">
                  <c:v>3.4</c:v>
                </c:pt>
                <c:pt idx="153">
                  <c:v>3.4</c:v>
                </c:pt>
                <c:pt idx="154">
                  <c:v>3.4</c:v>
                </c:pt>
                <c:pt idx="155">
                  <c:v>3.4</c:v>
                </c:pt>
                <c:pt idx="156">
                  <c:v>3.4</c:v>
                </c:pt>
                <c:pt idx="157">
                  <c:v>3.4</c:v>
                </c:pt>
                <c:pt idx="158">
                  <c:v>3.4</c:v>
                </c:pt>
                <c:pt idx="159">
                  <c:v>3.4</c:v>
                </c:pt>
                <c:pt idx="160">
                  <c:v>3.4</c:v>
                </c:pt>
                <c:pt idx="161">
                  <c:v>3.4</c:v>
                </c:pt>
                <c:pt idx="162">
                  <c:v>3.4</c:v>
                </c:pt>
                <c:pt idx="163">
                  <c:v>3.4</c:v>
                </c:pt>
                <c:pt idx="164">
                  <c:v>3.4</c:v>
                </c:pt>
                <c:pt idx="165">
                  <c:v>3.4</c:v>
                </c:pt>
                <c:pt idx="166">
                  <c:v>3.4</c:v>
                </c:pt>
                <c:pt idx="167">
                  <c:v>3.4</c:v>
                </c:pt>
                <c:pt idx="168">
                  <c:v>3.4</c:v>
                </c:pt>
                <c:pt idx="169">
                  <c:v>3.4</c:v>
                </c:pt>
                <c:pt idx="170">
                  <c:v>3.4</c:v>
                </c:pt>
                <c:pt idx="171">
                  <c:v>3.4</c:v>
                </c:pt>
                <c:pt idx="172">
                  <c:v>3.4</c:v>
                </c:pt>
                <c:pt idx="173">
                  <c:v>3.4</c:v>
                </c:pt>
                <c:pt idx="174">
                  <c:v>3.4</c:v>
                </c:pt>
                <c:pt idx="175">
                  <c:v>3.4</c:v>
                </c:pt>
                <c:pt idx="176">
                  <c:v>3.4</c:v>
                </c:pt>
                <c:pt idx="177">
                  <c:v>3.4</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3.4</c:v>
                </c:pt>
                <c:pt idx="191">
                  <c:v>3.4</c:v>
                </c:pt>
                <c:pt idx="192">
                  <c:v>3.4</c:v>
                </c:pt>
                <c:pt idx="193">
                  <c:v>3.4</c:v>
                </c:pt>
                <c:pt idx="194">
                  <c:v>3.4</c:v>
                </c:pt>
                <c:pt idx="195">
                  <c:v>3.4</c:v>
                </c:pt>
                <c:pt idx="196">
                  <c:v>3.4</c:v>
                </c:pt>
                <c:pt idx="197">
                  <c:v>3.4</c:v>
                </c:pt>
                <c:pt idx="198">
                  <c:v>3.4</c:v>
                </c:pt>
                <c:pt idx="199">
                  <c:v>3.4</c:v>
                </c:pt>
                <c:pt idx="200">
                  <c:v>3.4</c:v>
                </c:pt>
                <c:pt idx="201">
                  <c:v>3.4</c:v>
                </c:pt>
                <c:pt idx="202">
                  <c:v>3.4</c:v>
                </c:pt>
                <c:pt idx="203">
                  <c:v>3.4</c:v>
                </c:pt>
                <c:pt idx="204">
                  <c:v>3.4</c:v>
                </c:pt>
                <c:pt idx="205">
                  <c:v>3.4</c:v>
                </c:pt>
                <c:pt idx="206">
                  <c:v>3.4</c:v>
                </c:pt>
                <c:pt idx="207">
                  <c:v>3.4</c:v>
                </c:pt>
                <c:pt idx="208">
                  <c:v>3.4</c:v>
                </c:pt>
                <c:pt idx="209">
                  <c:v>3.4</c:v>
                </c:pt>
                <c:pt idx="210">
                  <c:v>3.4</c:v>
                </c:pt>
                <c:pt idx="211">
                  <c:v>3.4</c:v>
                </c:pt>
                <c:pt idx="212">
                  <c:v>3.4</c:v>
                </c:pt>
                <c:pt idx="213">
                  <c:v>3.4</c:v>
                </c:pt>
                <c:pt idx="214">
                  <c:v>3.4</c:v>
                </c:pt>
                <c:pt idx="215">
                  <c:v>3.4</c:v>
                </c:pt>
                <c:pt idx="216">
                  <c:v>3.4</c:v>
                </c:pt>
                <c:pt idx="217">
                  <c:v>3.4</c:v>
                </c:pt>
                <c:pt idx="218">
                  <c:v>3.4</c:v>
                </c:pt>
                <c:pt idx="219">
                  <c:v>3.4</c:v>
                </c:pt>
                <c:pt idx="220">
                  <c:v>3.4</c:v>
                </c:pt>
                <c:pt idx="221">
                  <c:v>3.4</c:v>
                </c:pt>
                <c:pt idx="222">
                  <c:v>3.4</c:v>
                </c:pt>
                <c:pt idx="223">
                  <c:v>3.4</c:v>
                </c:pt>
                <c:pt idx="224">
                  <c:v>3.4</c:v>
                </c:pt>
                <c:pt idx="225">
                  <c:v>3.4</c:v>
                </c:pt>
                <c:pt idx="226">
                  <c:v>3.4</c:v>
                </c:pt>
                <c:pt idx="227">
                  <c:v>3.4</c:v>
                </c:pt>
                <c:pt idx="228">
                  <c:v>3.4</c:v>
                </c:pt>
                <c:pt idx="229">
                  <c:v>3.4</c:v>
                </c:pt>
                <c:pt idx="230">
                  <c:v>3.4</c:v>
                </c:pt>
                <c:pt idx="231">
                  <c:v>3.4</c:v>
                </c:pt>
                <c:pt idx="232">
                  <c:v>3.4</c:v>
                </c:pt>
                <c:pt idx="233">
                  <c:v>3.4</c:v>
                </c:pt>
                <c:pt idx="234">
                  <c:v>3.4</c:v>
                </c:pt>
                <c:pt idx="235">
                  <c:v>3.4</c:v>
                </c:pt>
                <c:pt idx="236">
                  <c:v>3.4</c:v>
                </c:pt>
                <c:pt idx="237">
                  <c:v>3.4</c:v>
                </c:pt>
                <c:pt idx="238">
                  <c:v>3.4</c:v>
                </c:pt>
                <c:pt idx="239">
                  <c:v>3.4</c:v>
                </c:pt>
                <c:pt idx="240">
                  <c:v>3.4</c:v>
                </c:pt>
                <c:pt idx="241">
                  <c:v>3.4</c:v>
                </c:pt>
                <c:pt idx="242">
                  <c:v>3.4</c:v>
                </c:pt>
                <c:pt idx="243">
                  <c:v>3.4</c:v>
                </c:pt>
                <c:pt idx="244">
                  <c:v>3.4</c:v>
                </c:pt>
                <c:pt idx="245">
                  <c:v>3.4</c:v>
                </c:pt>
                <c:pt idx="246">
                  <c:v>3.4</c:v>
                </c:pt>
                <c:pt idx="247">
                  <c:v>3.4</c:v>
                </c:pt>
                <c:pt idx="248">
                  <c:v>3.4</c:v>
                </c:pt>
                <c:pt idx="249">
                  <c:v>3.4</c:v>
                </c:pt>
                <c:pt idx="250">
                  <c:v>3.4</c:v>
                </c:pt>
                <c:pt idx="251">
                  <c:v>3.4</c:v>
                </c:pt>
                <c:pt idx="252">
                  <c:v>3.4</c:v>
                </c:pt>
                <c:pt idx="253">
                  <c:v>3.4</c:v>
                </c:pt>
                <c:pt idx="254">
                  <c:v>3.4</c:v>
                </c:pt>
                <c:pt idx="255">
                  <c:v>3.4</c:v>
                </c:pt>
                <c:pt idx="256">
                  <c:v>3.4</c:v>
                </c:pt>
                <c:pt idx="257">
                  <c:v>3.4</c:v>
                </c:pt>
                <c:pt idx="258">
                  <c:v>3.4</c:v>
                </c:pt>
                <c:pt idx="259">
                  <c:v>3.4</c:v>
                </c:pt>
                <c:pt idx="260">
                  <c:v>3.4</c:v>
                </c:pt>
                <c:pt idx="261">
                  <c:v>3.4</c:v>
                </c:pt>
                <c:pt idx="262">
                  <c:v>3.4</c:v>
                </c:pt>
                <c:pt idx="263">
                  <c:v>3.4</c:v>
                </c:pt>
                <c:pt idx="264">
                  <c:v>3.4</c:v>
                </c:pt>
                <c:pt idx="265">
                  <c:v>3.4</c:v>
                </c:pt>
                <c:pt idx="266">
                  <c:v>3.4</c:v>
                </c:pt>
                <c:pt idx="267">
                  <c:v>3.4</c:v>
                </c:pt>
                <c:pt idx="268">
                  <c:v>3.4</c:v>
                </c:pt>
                <c:pt idx="269">
                  <c:v>3.4</c:v>
                </c:pt>
                <c:pt idx="270">
                  <c:v>3.4</c:v>
                </c:pt>
                <c:pt idx="271">
                  <c:v>3.4</c:v>
                </c:pt>
                <c:pt idx="272">
                  <c:v>3.4</c:v>
                </c:pt>
                <c:pt idx="273">
                  <c:v>3.4</c:v>
                </c:pt>
                <c:pt idx="274">
                  <c:v>3.4</c:v>
                </c:pt>
                <c:pt idx="275">
                  <c:v>3.4</c:v>
                </c:pt>
                <c:pt idx="276">
                  <c:v>3.4</c:v>
                </c:pt>
                <c:pt idx="277">
                  <c:v>3.4</c:v>
                </c:pt>
                <c:pt idx="278">
                  <c:v>3.4</c:v>
                </c:pt>
                <c:pt idx="279">
                  <c:v>3.4</c:v>
                </c:pt>
                <c:pt idx="280">
                  <c:v>3.4</c:v>
                </c:pt>
                <c:pt idx="281">
                  <c:v>3.4</c:v>
                </c:pt>
                <c:pt idx="282">
                  <c:v>3.4</c:v>
                </c:pt>
                <c:pt idx="283">
                  <c:v>3.4</c:v>
                </c:pt>
                <c:pt idx="284">
                  <c:v>3.4</c:v>
                </c:pt>
                <c:pt idx="285">
                  <c:v>3.4</c:v>
                </c:pt>
                <c:pt idx="286">
                  <c:v>3.4</c:v>
                </c:pt>
                <c:pt idx="287">
                  <c:v>3.4</c:v>
                </c:pt>
                <c:pt idx="288">
                  <c:v>3.4</c:v>
                </c:pt>
                <c:pt idx="289">
                  <c:v>3.4</c:v>
                </c:pt>
                <c:pt idx="290">
                  <c:v>3.4</c:v>
                </c:pt>
                <c:pt idx="291">
                  <c:v>3.4</c:v>
                </c:pt>
                <c:pt idx="292">
                  <c:v>3.4</c:v>
                </c:pt>
                <c:pt idx="293">
                  <c:v>3.4</c:v>
                </c:pt>
                <c:pt idx="294">
                  <c:v>3.4</c:v>
                </c:pt>
                <c:pt idx="295">
                  <c:v>3.4</c:v>
                </c:pt>
                <c:pt idx="296">
                  <c:v>3.4</c:v>
                </c:pt>
                <c:pt idx="297">
                  <c:v>3.4</c:v>
                </c:pt>
                <c:pt idx="298">
                  <c:v>3.4</c:v>
                </c:pt>
                <c:pt idx="299">
                  <c:v>3.4</c:v>
                </c:pt>
                <c:pt idx="300">
                  <c:v>3.4</c:v>
                </c:pt>
                <c:pt idx="301">
                  <c:v>3.4</c:v>
                </c:pt>
                <c:pt idx="302">
                  <c:v>3.4</c:v>
                </c:pt>
                <c:pt idx="303">
                  <c:v>3.4</c:v>
                </c:pt>
                <c:pt idx="304">
                  <c:v>3.4</c:v>
                </c:pt>
                <c:pt idx="305">
                  <c:v>3.4</c:v>
                </c:pt>
                <c:pt idx="306">
                  <c:v>3.4</c:v>
                </c:pt>
                <c:pt idx="307">
                  <c:v>3.4</c:v>
                </c:pt>
                <c:pt idx="308">
                  <c:v>3.4</c:v>
                </c:pt>
                <c:pt idx="309">
                  <c:v>3.4</c:v>
                </c:pt>
                <c:pt idx="310">
                  <c:v>3.4</c:v>
                </c:pt>
                <c:pt idx="311">
                  <c:v>3.4</c:v>
                </c:pt>
                <c:pt idx="312">
                  <c:v>3.4</c:v>
                </c:pt>
                <c:pt idx="313">
                  <c:v>3.4</c:v>
                </c:pt>
                <c:pt idx="314">
                  <c:v>3.4</c:v>
                </c:pt>
                <c:pt idx="315">
                  <c:v>3.4</c:v>
                </c:pt>
                <c:pt idx="316">
                  <c:v>3.4</c:v>
                </c:pt>
                <c:pt idx="317">
                  <c:v>3.4</c:v>
                </c:pt>
                <c:pt idx="318">
                  <c:v>3.4</c:v>
                </c:pt>
                <c:pt idx="319">
                  <c:v>3.4</c:v>
                </c:pt>
                <c:pt idx="320">
                  <c:v>3.4</c:v>
                </c:pt>
                <c:pt idx="321">
                  <c:v>3.4</c:v>
                </c:pt>
                <c:pt idx="322">
                  <c:v>3.4</c:v>
                </c:pt>
                <c:pt idx="323">
                  <c:v>3.4</c:v>
                </c:pt>
                <c:pt idx="324">
                  <c:v>3.4</c:v>
                </c:pt>
                <c:pt idx="325">
                  <c:v>3.4</c:v>
                </c:pt>
                <c:pt idx="326">
                  <c:v>3.4</c:v>
                </c:pt>
                <c:pt idx="327">
                  <c:v>3.4</c:v>
                </c:pt>
                <c:pt idx="328">
                  <c:v>3.4</c:v>
                </c:pt>
                <c:pt idx="329">
                  <c:v>3.4</c:v>
                </c:pt>
                <c:pt idx="330">
                  <c:v>3.4</c:v>
                </c:pt>
                <c:pt idx="331">
                  <c:v>3.4</c:v>
                </c:pt>
                <c:pt idx="332">
                  <c:v>3.4</c:v>
                </c:pt>
                <c:pt idx="333">
                  <c:v>3.4</c:v>
                </c:pt>
                <c:pt idx="334">
                  <c:v>3.4</c:v>
                </c:pt>
                <c:pt idx="335">
                  <c:v>3.4</c:v>
                </c:pt>
                <c:pt idx="336">
                  <c:v>3.4</c:v>
                </c:pt>
                <c:pt idx="337">
                  <c:v>3.4</c:v>
                </c:pt>
                <c:pt idx="338">
                  <c:v>3.4</c:v>
                </c:pt>
                <c:pt idx="339">
                  <c:v>3.4</c:v>
                </c:pt>
                <c:pt idx="340">
                  <c:v>3.4</c:v>
                </c:pt>
                <c:pt idx="341">
                  <c:v>3.4</c:v>
                </c:pt>
                <c:pt idx="342">
                  <c:v>3.4</c:v>
                </c:pt>
                <c:pt idx="343">
                  <c:v>3.4</c:v>
                </c:pt>
                <c:pt idx="344">
                  <c:v>3.4</c:v>
                </c:pt>
                <c:pt idx="345">
                  <c:v>3.4</c:v>
                </c:pt>
                <c:pt idx="346">
                  <c:v>3.4</c:v>
                </c:pt>
                <c:pt idx="347">
                  <c:v>3.4</c:v>
                </c:pt>
                <c:pt idx="348">
                  <c:v>3.4</c:v>
                </c:pt>
                <c:pt idx="349">
                  <c:v>3.4</c:v>
                </c:pt>
                <c:pt idx="350">
                  <c:v>3.4</c:v>
                </c:pt>
                <c:pt idx="351">
                  <c:v>3.4</c:v>
                </c:pt>
                <c:pt idx="352">
                  <c:v>3.4</c:v>
                </c:pt>
                <c:pt idx="353">
                  <c:v>3.4</c:v>
                </c:pt>
                <c:pt idx="354">
                  <c:v>3.4</c:v>
                </c:pt>
                <c:pt idx="355">
                  <c:v>3.4</c:v>
                </c:pt>
                <c:pt idx="356">
                  <c:v>3.4</c:v>
                </c:pt>
                <c:pt idx="357">
                  <c:v>3.4</c:v>
                </c:pt>
                <c:pt idx="358">
                  <c:v>3.4</c:v>
                </c:pt>
                <c:pt idx="359">
                  <c:v>3.4</c:v>
                </c:pt>
                <c:pt idx="360">
                  <c:v>3.4</c:v>
                </c:pt>
              </c:numCache>
            </c:numRef>
          </c:yVal>
          <c:smooth val="1"/>
          <c:extLst>
            <c:ext xmlns:c16="http://schemas.microsoft.com/office/drawing/2014/chart" uri="{C3380CC4-5D6E-409C-BE32-E72D297353CC}">
              <c16:uniqueId val="{00000003-AD17-4220-B966-282BC19B8864}"/>
            </c:ext>
          </c:extLst>
        </c:ser>
        <c:dLbls>
          <c:showLegendKey val="0"/>
          <c:showVal val="0"/>
          <c:showCatName val="0"/>
          <c:showSerName val="0"/>
          <c:showPercent val="0"/>
          <c:showBubbleSize val="0"/>
        </c:dLbls>
        <c:axId val="828160952"/>
        <c:axId val="828157672"/>
      </c:scatterChart>
      <c:valAx>
        <c:axId val="828160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157672"/>
        <c:crosses val="autoZero"/>
        <c:crossBetween val="midCat"/>
      </c:valAx>
      <c:valAx>
        <c:axId val="828157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1609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34</xdr:col>
      <xdr:colOff>514350</xdr:colOff>
      <xdr:row>4</xdr:row>
      <xdr:rowOff>114300</xdr:rowOff>
    </xdr:from>
    <xdr:to>
      <xdr:col>42</xdr:col>
      <xdr:colOff>47624</xdr:colOff>
      <xdr:row>21</xdr:row>
      <xdr:rowOff>19050</xdr:rowOff>
    </xdr:to>
    <xdr:graphicFrame macro="">
      <xdr:nvGraphicFramePr>
        <xdr:cNvPr id="2" name="Chart 1">
          <a:extLst>
            <a:ext uri="{FF2B5EF4-FFF2-40B4-BE49-F238E27FC236}">
              <a16:creationId xmlns:a16="http://schemas.microsoft.com/office/drawing/2014/main" id="{17B808E2-CA48-B3E6-D688-4705F93B15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471027</xdr:colOff>
      <xdr:row>63</xdr:row>
      <xdr:rowOff>90180</xdr:rowOff>
    </xdr:from>
    <xdr:to>
      <xdr:col>31</xdr:col>
      <xdr:colOff>166227</xdr:colOff>
      <xdr:row>78</xdr:row>
      <xdr:rowOff>48700</xdr:rowOff>
    </xdr:to>
    <xdr:graphicFrame macro="">
      <xdr:nvGraphicFramePr>
        <xdr:cNvPr id="3" name="Chart 2">
          <a:extLst>
            <a:ext uri="{FF2B5EF4-FFF2-40B4-BE49-F238E27FC236}">
              <a16:creationId xmlns:a16="http://schemas.microsoft.com/office/drawing/2014/main" id="{FF999EFC-4830-A12D-15E6-DC67824037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357033</xdr:colOff>
      <xdr:row>47</xdr:row>
      <xdr:rowOff>144104</xdr:rowOff>
    </xdr:from>
    <xdr:to>
      <xdr:col>40</xdr:col>
      <xdr:colOff>52234</xdr:colOff>
      <xdr:row>62</xdr:row>
      <xdr:rowOff>29804</xdr:rowOff>
    </xdr:to>
    <xdr:graphicFrame macro="">
      <xdr:nvGraphicFramePr>
        <xdr:cNvPr id="4" name="Chart 3">
          <a:extLst>
            <a:ext uri="{FF2B5EF4-FFF2-40B4-BE49-F238E27FC236}">
              <a16:creationId xmlns:a16="http://schemas.microsoft.com/office/drawing/2014/main" id="{A85894A3-2E82-4872-A831-241983193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104775</xdr:colOff>
      <xdr:row>48</xdr:row>
      <xdr:rowOff>93715</xdr:rowOff>
    </xdr:from>
    <xdr:to>
      <xdr:col>31</xdr:col>
      <xdr:colOff>409574</xdr:colOff>
      <xdr:row>61</xdr:row>
      <xdr:rowOff>354269</xdr:rowOff>
    </xdr:to>
    <xdr:graphicFrame macro="">
      <xdr:nvGraphicFramePr>
        <xdr:cNvPr id="5" name="Chart 4">
          <a:extLst>
            <a:ext uri="{FF2B5EF4-FFF2-40B4-BE49-F238E27FC236}">
              <a16:creationId xmlns:a16="http://schemas.microsoft.com/office/drawing/2014/main" id="{DBE1F5B8-51AB-4380-874E-76DE18975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114300</xdr:colOff>
      <xdr:row>63</xdr:row>
      <xdr:rowOff>47625</xdr:rowOff>
    </xdr:from>
    <xdr:to>
      <xdr:col>22</xdr:col>
      <xdr:colOff>419100</xdr:colOff>
      <xdr:row>78</xdr:row>
      <xdr:rowOff>47625</xdr:rowOff>
    </xdr:to>
    <xdr:graphicFrame macro="">
      <xdr:nvGraphicFramePr>
        <xdr:cNvPr id="6" name="Chart 5">
          <a:extLst>
            <a:ext uri="{FF2B5EF4-FFF2-40B4-BE49-F238E27FC236}">
              <a16:creationId xmlns:a16="http://schemas.microsoft.com/office/drawing/2014/main" id="{74F62405-BD18-4E6D-B2A2-A88A6E73C4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245806</xdr:colOff>
      <xdr:row>63</xdr:row>
      <xdr:rowOff>30726</xdr:rowOff>
    </xdr:from>
    <xdr:to>
      <xdr:col>39</xdr:col>
      <xdr:colOff>550606</xdr:colOff>
      <xdr:row>78</xdr:row>
      <xdr:rowOff>30726</xdr:rowOff>
    </xdr:to>
    <xdr:graphicFrame macro="">
      <xdr:nvGraphicFramePr>
        <xdr:cNvPr id="7" name="Chart 6">
          <a:extLst>
            <a:ext uri="{FF2B5EF4-FFF2-40B4-BE49-F238E27FC236}">
              <a16:creationId xmlns:a16="http://schemas.microsoft.com/office/drawing/2014/main" id="{BDC8EE2F-26DC-4F09-8F7E-145C283A9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80</xdr:row>
      <xdr:rowOff>0</xdr:rowOff>
    </xdr:from>
    <xdr:to>
      <xdr:col>23</xdr:col>
      <xdr:colOff>304800</xdr:colOff>
      <xdr:row>95</xdr:row>
      <xdr:rowOff>0</xdr:rowOff>
    </xdr:to>
    <xdr:graphicFrame macro="">
      <xdr:nvGraphicFramePr>
        <xdr:cNvPr id="8" name="Chart 7">
          <a:extLst>
            <a:ext uri="{FF2B5EF4-FFF2-40B4-BE49-F238E27FC236}">
              <a16:creationId xmlns:a16="http://schemas.microsoft.com/office/drawing/2014/main" id="{C70C92D7-DBF3-49D2-8F39-E93259E29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272353</xdr:colOff>
      <xdr:row>49</xdr:row>
      <xdr:rowOff>64402</xdr:rowOff>
    </xdr:from>
    <xdr:to>
      <xdr:col>22</xdr:col>
      <xdr:colOff>571255</xdr:colOff>
      <xdr:row>62</xdr:row>
      <xdr:rowOff>64401</xdr:rowOff>
    </xdr:to>
    <xdr:graphicFrame macro="">
      <xdr:nvGraphicFramePr>
        <xdr:cNvPr id="9" name="Chart 8">
          <a:extLst>
            <a:ext uri="{FF2B5EF4-FFF2-40B4-BE49-F238E27FC236}">
              <a16:creationId xmlns:a16="http://schemas.microsoft.com/office/drawing/2014/main" id="{C0608B53-CD40-C217-71E4-9E59887E3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22860</xdr:colOff>
      <xdr:row>6</xdr:row>
      <xdr:rowOff>0</xdr:rowOff>
    </xdr:from>
    <xdr:to>
      <xdr:col>23</xdr:col>
      <xdr:colOff>365760</xdr:colOff>
      <xdr:row>32</xdr:row>
      <xdr:rowOff>22860</xdr:rowOff>
    </xdr:to>
    <xdr:graphicFrame macro="">
      <xdr:nvGraphicFramePr>
        <xdr:cNvPr id="2" name="Chart 1">
          <a:extLst>
            <a:ext uri="{FF2B5EF4-FFF2-40B4-BE49-F238E27FC236}">
              <a16:creationId xmlns:a16="http://schemas.microsoft.com/office/drawing/2014/main" id="{10E07A33-B48D-EF3C-7CC2-19109977A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56D78-1130-46C1-A09D-44D475323B8C}">
  <dimension ref="A1:AL53"/>
  <sheetViews>
    <sheetView tabSelected="1" topLeftCell="A11" workbookViewId="0">
      <selection activeCell="A16" sqref="A16:J27"/>
    </sheetView>
  </sheetViews>
  <sheetFormatPr defaultRowHeight="15" x14ac:dyDescent="0.25"/>
  <cols>
    <col min="3" max="3" width="10.5703125" customWidth="1"/>
    <col min="5" max="5" width="1" customWidth="1"/>
    <col min="8" max="16" width="11" customWidth="1"/>
    <col min="17" max="17" width="3.140625" customWidth="1"/>
    <col min="18" max="21" width="9.5703125" customWidth="1"/>
    <col min="22" max="22" width="2" customWidth="1"/>
    <col min="23" max="26" width="9.5703125" customWidth="1"/>
    <col min="27" max="27" width="1" customWidth="1"/>
    <col min="28" max="31" width="9.5703125" customWidth="1"/>
    <col min="32" max="32" width="0.85546875" customWidth="1"/>
  </cols>
  <sheetData>
    <row r="1" spans="1:38" ht="15.75" thickBot="1" x14ac:dyDescent="0.3"/>
    <row r="2" spans="1:38" ht="15.75" thickBot="1" x14ac:dyDescent="0.3">
      <c r="A2" s="121" t="s">
        <v>37</v>
      </c>
      <c r="B2" s="122"/>
      <c r="C2" s="122"/>
      <c r="D2" s="122"/>
      <c r="E2" s="122"/>
      <c r="F2" s="122"/>
      <c r="G2" s="122"/>
      <c r="H2" s="122"/>
      <c r="I2" s="122"/>
      <c r="J2" s="123"/>
      <c r="K2" s="54"/>
      <c r="L2" s="127" t="s">
        <v>72</v>
      </c>
      <c r="M2" s="128"/>
      <c r="N2" s="128"/>
      <c r="O2" s="128"/>
      <c r="P2" s="129"/>
      <c r="R2" s="127" t="s">
        <v>6</v>
      </c>
      <c r="S2" s="128"/>
      <c r="T2" s="128"/>
      <c r="U2" s="129"/>
      <c r="W2" s="127" t="s">
        <v>17</v>
      </c>
      <c r="X2" s="128"/>
      <c r="Y2" s="128"/>
      <c r="Z2" s="129"/>
      <c r="AB2" s="127" t="s">
        <v>22</v>
      </c>
      <c r="AC2" s="128"/>
      <c r="AD2" s="128"/>
      <c r="AE2" s="129"/>
    </row>
    <row r="3" spans="1:38" ht="30" customHeight="1" x14ac:dyDescent="0.25">
      <c r="A3" s="3" t="s">
        <v>3</v>
      </c>
      <c r="B3" s="4" t="s">
        <v>4</v>
      </c>
      <c r="C3" s="4" t="s">
        <v>12</v>
      </c>
      <c r="D3" s="4" t="s">
        <v>0</v>
      </c>
      <c r="E3" s="4"/>
      <c r="F3" s="4" t="s">
        <v>1</v>
      </c>
      <c r="G3" s="4" t="s">
        <v>2</v>
      </c>
      <c r="H3" s="11" t="s">
        <v>13</v>
      </c>
      <c r="I3" s="4" t="s">
        <v>15</v>
      </c>
      <c r="J3" s="5" t="s">
        <v>14</v>
      </c>
      <c r="K3" s="55"/>
      <c r="L3" s="92" t="s">
        <v>3</v>
      </c>
      <c r="M3" s="93" t="s">
        <v>4</v>
      </c>
      <c r="N3" s="93" t="s">
        <v>2</v>
      </c>
      <c r="O3" s="93" t="s">
        <v>12</v>
      </c>
      <c r="P3" s="94" t="s">
        <v>0</v>
      </c>
      <c r="R3" s="12" t="s">
        <v>13</v>
      </c>
      <c r="S3" s="4" t="s">
        <v>15</v>
      </c>
      <c r="T3" s="4" t="s">
        <v>14</v>
      </c>
      <c r="U3" s="13" t="s">
        <v>16</v>
      </c>
      <c r="W3" s="12" t="s">
        <v>13</v>
      </c>
      <c r="X3" s="4" t="s">
        <v>15</v>
      </c>
      <c r="Y3" s="4" t="s">
        <v>14</v>
      </c>
      <c r="Z3" s="13" t="s">
        <v>16</v>
      </c>
      <c r="AB3" s="12" t="s">
        <v>13</v>
      </c>
      <c r="AC3" s="4" t="s">
        <v>15</v>
      </c>
      <c r="AD3" s="4" t="s">
        <v>14</v>
      </c>
      <c r="AE3" s="13" t="s">
        <v>16</v>
      </c>
      <c r="AG3" s="53"/>
      <c r="AJ3" s="124" t="s">
        <v>50</v>
      </c>
      <c r="AK3" s="124"/>
      <c r="AL3" s="124"/>
    </row>
    <row r="4" spans="1:38" x14ac:dyDescent="0.25">
      <c r="A4" s="32">
        <v>12</v>
      </c>
      <c r="B4" s="33">
        <v>15.75</v>
      </c>
      <c r="C4" s="34">
        <f t="shared" ref="C4:C13" si="0">C31-50</f>
        <v>-60</v>
      </c>
      <c r="D4" s="33">
        <v>-10</v>
      </c>
      <c r="E4" s="33"/>
      <c r="F4" s="33">
        <v>80</v>
      </c>
      <c r="G4" s="33">
        <v>3.75</v>
      </c>
      <c r="H4" s="33"/>
      <c r="I4" s="33"/>
      <c r="J4" s="35">
        <f t="shared" ref="J4" si="1">J44+10</f>
        <v>-64</v>
      </c>
      <c r="K4" s="90"/>
      <c r="L4" s="32">
        <v>12</v>
      </c>
      <c r="M4" s="33">
        <v>15.75</v>
      </c>
      <c r="N4" s="33">
        <v>3.75</v>
      </c>
      <c r="O4" s="34">
        <v>-60</v>
      </c>
      <c r="P4" s="35">
        <v>-10</v>
      </c>
      <c r="Q4" s="36"/>
      <c r="R4" s="32"/>
      <c r="S4" s="33"/>
      <c r="T4" s="33">
        <f t="shared" ref="T4:T11" si="2">T31+10</f>
        <v>-28</v>
      </c>
      <c r="U4" s="35"/>
      <c r="V4" s="36"/>
      <c r="W4" s="32"/>
      <c r="X4" s="33"/>
      <c r="Y4" s="33">
        <f t="shared" ref="Y4:Y11" si="3">Y31+30</f>
        <v>-8</v>
      </c>
      <c r="Z4" s="35"/>
      <c r="AA4" s="36"/>
      <c r="AB4" s="32"/>
      <c r="AC4" s="33"/>
      <c r="AD4" s="33">
        <f t="shared" ref="AD4:AD11" si="4">AD31+30</f>
        <v>6</v>
      </c>
      <c r="AE4" s="49"/>
      <c r="AJ4" s="124"/>
      <c r="AK4" s="124"/>
      <c r="AL4" s="124"/>
    </row>
    <row r="5" spans="1:38" x14ac:dyDescent="0.25">
      <c r="A5" s="32">
        <v>12</v>
      </c>
      <c r="B5" s="33">
        <v>15.75</v>
      </c>
      <c r="C5" s="34">
        <f t="shared" si="0"/>
        <v>-40</v>
      </c>
      <c r="D5" s="33">
        <v>-10</v>
      </c>
      <c r="E5" s="33"/>
      <c r="F5" s="33">
        <v>80</v>
      </c>
      <c r="G5" s="33">
        <v>3.75</v>
      </c>
      <c r="H5" s="33"/>
      <c r="I5" s="33"/>
      <c r="J5" s="35">
        <f t="shared" ref="J5" si="5">J45+10</f>
        <v>-44</v>
      </c>
      <c r="K5" s="90"/>
      <c r="L5" s="32">
        <v>12</v>
      </c>
      <c r="M5" s="33">
        <v>15.75</v>
      </c>
      <c r="N5" s="33">
        <v>3.75</v>
      </c>
      <c r="O5" s="34">
        <v>-40</v>
      </c>
      <c r="P5" s="35">
        <v>-10</v>
      </c>
      <c r="Q5" s="36"/>
      <c r="R5" s="32">
        <f t="shared" ref="R5:S5" si="6">R32+10</f>
        <v>-63</v>
      </c>
      <c r="S5" s="33">
        <f t="shared" si="6"/>
        <v>-55</v>
      </c>
      <c r="T5" s="33">
        <f t="shared" si="2"/>
        <v>-8</v>
      </c>
      <c r="U5" s="33"/>
      <c r="V5" s="36"/>
      <c r="W5" s="32"/>
      <c r="X5" s="33"/>
      <c r="Y5" s="46">
        <f t="shared" si="3"/>
        <v>12</v>
      </c>
      <c r="Z5" s="33">
        <f>Z32+30</f>
        <v>-27</v>
      </c>
      <c r="AA5" s="36"/>
      <c r="AB5" s="32"/>
      <c r="AC5" s="33"/>
      <c r="AD5" s="33">
        <f t="shared" si="4"/>
        <v>23</v>
      </c>
      <c r="AE5" s="51" t="s">
        <v>45</v>
      </c>
      <c r="AG5" s="47" t="s">
        <v>48</v>
      </c>
      <c r="AJ5" s="124"/>
      <c r="AK5" s="124"/>
      <c r="AL5" s="124"/>
    </row>
    <row r="6" spans="1:38" x14ac:dyDescent="0.25">
      <c r="A6" s="6">
        <v>12</v>
      </c>
      <c r="B6" s="1">
        <v>19.12</v>
      </c>
      <c r="C6" s="2">
        <f t="shared" si="0"/>
        <v>-60</v>
      </c>
      <c r="D6" s="1">
        <v>-10</v>
      </c>
      <c r="E6" s="1"/>
      <c r="F6" s="1">
        <v>40</v>
      </c>
      <c r="G6" s="1">
        <v>7.12</v>
      </c>
      <c r="H6" s="1"/>
      <c r="I6" s="1"/>
      <c r="J6" s="7">
        <f t="shared" ref="J6" si="7">J46+10</f>
        <v>-62</v>
      </c>
      <c r="K6" s="15"/>
      <c r="L6" s="6">
        <v>12</v>
      </c>
      <c r="M6" s="1">
        <v>19.12</v>
      </c>
      <c r="N6" s="1">
        <v>7.12</v>
      </c>
      <c r="O6" s="2">
        <v>-60</v>
      </c>
      <c r="P6" s="7">
        <v>-10</v>
      </c>
      <c r="R6" s="6">
        <f t="shared" ref="R6:S6" si="8">R33+10</f>
        <v>-61</v>
      </c>
      <c r="S6" s="1">
        <f t="shared" si="8"/>
        <v>-64</v>
      </c>
      <c r="T6" s="1">
        <f t="shared" si="2"/>
        <v>-27</v>
      </c>
      <c r="U6" s="7"/>
      <c r="W6" s="6"/>
      <c r="X6" s="1"/>
      <c r="Y6" s="1">
        <f t="shared" si="3"/>
        <v>-8</v>
      </c>
      <c r="Z6" s="7"/>
      <c r="AB6" s="1">
        <f>AB33+30</f>
        <v>30</v>
      </c>
      <c r="AC6" s="1">
        <f>AC33+30</f>
        <v>30</v>
      </c>
      <c r="AD6" s="1">
        <f t="shared" si="4"/>
        <v>15</v>
      </c>
      <c r="AE6" s="48" t="s">
        <v>43</v>
      </c>
      <c r="AG6" s="47"/>
      <c r="AJ6" s="124"/>
      <c r="AK6" s="124"/>
      <c r="AL6" s="124"/>
    </row>
    <row r="7" spans="1:38" x14ac:dyDescent="0.25">
      <c r="A7" s="6">
        <v>12</v>
      </c>
      <c r="B7" s="1">
        <v>19.12</v>
      </c>
      <c r="C7" s="2">
        <f t="shared" si="0"/>
        <v>-40</v>
      </c>
      <c r="D7" s="1">
        <v>-10</v>
      </c>
      <c r="E7" s="1"/>
      <c r="F7" s="1">
        <v>40</v>
      </c>
      <c r="G7" s="1">
        <v>7.12</v>
      </c>
      <c r="H7" s="1"/>
      <c r="I7" s="1">
        <f t="shared" ref="I7:J7" si="9">I47+10</f>
        <v>-81</v>
      </c>
      <c r="J7" s="7">
        <f t="shared" si="9"/>
        <v>-42</v>
      </c>
      <c r="K7" s="15"/>
      <c r="L7" s="6">
        <v>12</v>
      </c>
      <c r="M7" s="1">
        <v>19.12</v>
      </c>
      <c r="N7" s="1">
        <v>7.12</v>
      </c>
      <c r="O7" s="2">
        <v>-40</v>
      </c>
      <c r="P7" s="7">
        <v>-10</v>
      </c>
      <c r="R7" s="6">
        <f t="shared" ref="R7" si="10">R34+10</f>
        <v>-61</v>
      </c>
      <c r="S7" s="1">
        <f>S34+10</f>
        <v>-44</v>
      </c>
      <c r="T7" s="46">
        <f t="shared" si="2"/>
        <v>-7</v>
      </c>
      <c r="U7" s="1"/>
      <c r="W7" s="6"/>
      <c r="X7" s="1">
        <f>X34+30</f>
        <v>-30</v>
      </c>
      <c r="Y7" s="46">
        <f t="shared" si="3"/>
        <v>12</v>
      </c>
      <c r="Z7" s="1">
        <f>Z34+30</f>
        <v>-27</v>
      </c>
      <c r="AB7" s="6"/>
      <c r="AC7" s="1">
        <f>AC34+30</f>
        <v>30</v>
      </c>
      <c r="AD7" s="1">
        <f t="shared" si="4"/>
        <v>24</v>
      </c>
      <c r="AE7" s="51" t="s">
        <v>44</v>
      </c>
      <c r="AG7" s="47" t="s">
        <v>49</v>
      </c>
      <c r="AJ7" s="124"/>
      <c r="AK7" s="124"/>
      <c r="AL7" s="124"/>
    </row>
    <row r="8" spans="1:38" x14ac:dyDescent="0.25">
      <c r="A8" s="32">
        <v>12</v>
      </c>
      <c r="B8" s="33">
        <v>26.12</v>
      </c>
      <c r="C8" s="34">
        <f t="shared" si="0"/>
        <v>-60</v>
      </c>
      <c r="D8" s="33">
        <v>-10</v>
      </c>
      <c r="E8" s="33"/>
      <c r="F8" s="33">
        <v>20</v>
      </c>
      <c r="G8" s="33">
        <v>14.12</v>
      </c>
      <c r="H8" s="33"/>
      <c r="I8" s="33"/>
      <c r="J8" s="35">
        <f t="shared" ref="J8" si="11">J48+10</f>
        <v>-65</v>
      </c>
      <c r="K8" s="90"/>
      <c r="L8" s="32">
        <v>12</v>
      </c>
      <c r="M8" s="33">
        <v>26.12</v>
      </c>
      <c r="N8" s="33">
        <v>14.12</v>
      </c>
      <c r="O8" s="34">
        <v>-60</v>
      </c>
      <c r="P8" s="35">
        <v>-10</v>
      </c>
      <c r="Q8" s="36"/>
      <c r="R8" s="32">
        <f t="shared" ref="R8:S8" si="12">R35+10</f>
        <v>-65</v>
      </c>
      <c r="S8" s="33">
        <f t="shared" si="12"/>
        <v>-56</v>
      </c>
      <c r="T8" s="33">
        <f t="shared" si="2"/>
        <v>-29</v>
      </c>
      <c r="U8" s="35"/>
      <c r="V8" s="36"/>
      <c r="W8" s="32"/>
      <c r="X8" s="33"/>
      <c r="Y8" s="33">
        <f t="shared" si="3"/>
        <v>-11</v>
      </c>
      <c r="Z8" s="35"/>
      <c r="AA8" s="36"/>
      <c r="AB8" s="33">
        <f>AB35+30</f>
        <v>30</v>
      </c>
      <c r="AC8" s="33">
        <f>AC35+30</f>
        <v>-25</v>
      </c>
      <c r="AD8" s="33">
        <f t="shared" si="4"/>
        <v>-2</v>
      </c>
      <c r="AE8" s="49"/>
      <c r="AJ8" s="124"/>
      <c r="AK8" s="124"/>
      <c r="AL8" s="124"/>
    </row>
    <row r="9" spans="1:38" x14ac:dyDescent="0.25">
      <c r="A9" s="32">
        <v>12</v>
      </c>
      <c r="B9" s="33">
        <v>26.12</v>
      </c>
      <c r="C9" s="34">
        <f t="shared" si="0"/>
        <v>-40</v>
      </c>
      <c r="D9" s="33">
        <v>-10</v>
      </c>
      <c r="E9" s="33"/>
      <c r="F9" s="33">
        <v>20</v>
      </c>
      <c r="G9" s="33">
        <v>14.12</v>
      </c>
      <c r="H9" s="33"/>
      <c r="I9" s="33">
        <f t="shared" ref="I9:J9" si="13">I49+10</f>
        <v>-74</v>
      </c>
      <c r="J9" s="35">
        <f t="shared" si="13"/>
        <v>-44</v>
      </c>
      <c r="K9" s="90"/>
      <c r="L9" s="32">
        <v>12</v>
      </c>
      <c r="M9" s="33">
        <v>26.12</v>
      </c>
      <c r="N9" s="33">
        <v>14.12</v>
      </c>
      <c r="O9" s="34">
        <v>-40</v>
      </c>
      <c r="P9" s="35">
        <v>-10</v>
      </c>
      <c r="Q9" s="36"/>
      <c r="R9" s="33">
        <f t="shared" ref="R9:S9" si="14">R36+10</f>
        <v>-65</v>
      </c>
      <c r="S9" s="33">
        <f t="shared" si="14"/>
        <v>-36</v>
      </c>
      <c r="T9" s="33">
        <f t="shared" si="2"/>
        <v>-9</v>
      </c>
      <c r="U9" s="35">
        <f t="shared" ref="U9:U11" si="15">U36+10</f>
        <v>-59</v>
      </c>
      <c r="V9" s="36"/>
      <c r="W9" s="33"/>
      <c r="X9" s="33">
        <f>X36+30</f>
        <v>-22</v>
      </c>
      <c r="Y9" s="46">
        <f t="shared" si="3"/>
        <v>9</v>
      </c>
      <c r="Z9" s="35"/>
      <c r="AA9" s="36"/>
      <c r="AB9" s="33">
        <f>AB36+30</f>
        <v>-23</v>
      </c>
      <c r="AC9" s="33">
        <f>AC36+30</f>
        <v>-7</v>
      </c>
      <c r="AD9" s="33">
        <f t="shared" si="4"/>
        <v>17</v>
      </c>
      <c r="AE9" s="51" t="s">
        <v>46</v>
      </c>
      <c r="AJ9" s="124"/>
      <c r="AK9" s="124"/>
      <c r="AL9" s="124"/>
    </row>
    <row r="10" spans="1:38" x14ac:dyDescent="0.25">
      <c r="A10" s="6">
        <v>12</v>
      </c>
      <c r="B10" s="1">
        <v>33.200000000000003</v>
      </c>
      <c r="C10" s="2">
        <f t="shared" si="0"/>
        <v>-60</v>
      </c>
      <c r="D10" s="1">
        <v>-10</v>
      </c>
      <c r="E10" s="1"/>
      <c r="F10" s="1">
        <v>15</v>
      </c>
      <c r="G10" s="1">
        <v>21.2</v>
      </c>
      <c r="H10" s="1"/>
      <c r="I10" s="1"/>
      <c r="J10" s="7">
        <f t="shared" ref="J10" si="16">J50+10</f>
        <v>-68</v>
      </c>
      <c r="K10" s="15"/>
      <c r="L10" s="6">
        <v>12</v>
      </c>
      <c r="M10" s="1">
        <v>33.200000000000003</v>
      </c>
      <c r="N10" s="1">
        <v>21.2</v>
      </c>
      <c r="O10" s="2">
        <v>-60</v>
      </c>
      <c r="P10" s="7">
        <v>-10</v>
      </c>
      <c r="R10" s="6"/>
      <c r="S10" s="1"/>
      <c r="T10" s="1">
        <f t="shared" si="2"/>
        <v>-37</v>
      </c>
      <c r="U10" s="7"/>
      <c r="W10" s="6"/>
      <c r="X10" s="1"/>
      <c r="Y10" s="1">
        <f t="shared" si="3"/>
        <v>-17</v>
      </c>
      <c r="Z10" s="7"/>
      <c r="AB10" s="6"/>
      <c r="AC10" s="1"/>
      <c r="AD10" s="1">
        <f t="shared" si="4"/>
        <v>-11</v>
      </c>
      <c r="AE10" s="50"/>
      <c r="AJ10" s="124"/>
      <c r="AK10" s="124"/>
      <c r="AL10" s="124"/>
    </row>
    <row r="11" spans="1:38" x14ac:dyDescent="0.25">
      <c r="A11" s="6">
        <v>12</v>
      </c>
      <c r="B11" s="1">
        <v>33.200000000000003</v>
      </c>
      <c r="C11" s="2">
        <f t="shared" si="0"/>
        <v>-40</v>
      </c>
      <c r="D11" s="1">
        <v>-10</v>
      </c>
      <c r="E11" s="1"/>
      <c r="F11" s="1">
        <v>15</v>
      </c>
      <c r="G11" s="1">
        <v>21.2</v>
      </c>
      <c r="H11" s="1"/>
      <c r="I11" s="1">
        <f t="shared" ref="I11:J11" si="17">I51+10</f>
        <v>-91</v>
      </c>
      <c r="J11" s="7">
        <f t="shared" si="17"/>
        <v>-48</v>
      </c>
      <c r="K11" s="15"/>
      <c r="L11" s="6">
        <v>12</v>
      </c>
      <c r="M11" s="1">
        <v>33.200000000000003</v>
      </c>
      <c r="N11" s="1">
        <v>21.2</v>
      </c>
      <c r="O11" s="2">
        <v>-40</v>
      </c>
      <c r="P11" s="7">
        <v>-10</v>
      </c>
      <c r="R11" s="6">
        <f t="shared" ref="R11:S11" si="18">R38+10</f>
        <v>-66</v>
      </c>
      <c r="S11" s="1">
        <f t="shared" si="18"/>
        <v>-50</v>
      </c>
      <c r="T11" s="1">
        <f t="shared" si="2"/>
        <v>-17</v>
      </c>
      <c r="U11" s="7">
        <f t="shared" si="15"/>
        <v>-65</v>
      </c>
      <c r="W11" s="6"/>
      <c r="X11" s="1"/>
      <c r="Y11" s="46">
        <f t="shared" si="3"/>
        <v>2</v>
      </c>
      <c r="Z11" s="7"/>
      <c r="AB11" s="6"/>
      <c r="AC11" s="1"/>
      <c r="AD11" s="1">
        <f t="shared" si="4"/>
        <v>9</v>
      </c>
      <c r="AE11" s="48" t="s">
        <v>47</v>
      </c>
      <c r="AJ11" s="124"/>
      <c r="AK11" s="124"/>
      <c r="AL11" s="124"/>
    </row>
    <row r="12" spans="1:38" x14ac:dyDescent="0.25">
      <c r="A12" s="32">
        <v>12</v>
      </c>
      <c r="B12" s="33">
        <v>41.5</v>
      </c>
      <c r="C12" s="34">
        <f t="shared" si="0"/>
        <v>-60</v>
      </c>
      <c r="D12" s="33">
        <v>-10</v>
      </c>
      <c r="E12" s="33"/>
      <c r="F12" s="33">
        <v>10</v>
      </c>
      <c r="G12" s="33">
        <v>29.5</v>
      </c>
      <c r="H12" s="33"/>
      <c r="I12" s="33"/>
      <c r="J12" s="35"/>
      <c r="K12" s="90"/>
      <c r="L12" s="32">
        <v>12</v>
      </c>
      <c r="M12" s="33">
        <v>41.5</v>
      </c>
      <c r="N12" s="33">
        <v>29.5</v>
      </c>
      <c r="O12" s="34">
        <v>-60</v>
      </c>
      <c r="P12" s="35">
        <v>-10</v>
      </c>
      <c r="Q12" s="36"/>
      <c r="R12" s="32"/>
      <c r="S12" s="33"/>
      <c r="T12" s="33"/>
      <c r="U12" s="35"/>
      <c r="V12" s="36"/>
      <c r="W12" s="32"/>
      <c r="X12" s="33"/>
      <c r="Y12" s="33"/>
      <c r="Z12" s="35"/>
      <c r="AA12" s="36"/>
      <c r="AB12" s="32"/>
      <c r="AC12" s="33"/>
      <c r="AD12" s="33"/>
      <c r="AE12" s="35"/>
      <c r="AJ12" s="124"/>
      <c r="AK12" s="124"/>
      <c r="AL12" s="124"/>
    </row>
    <row r="13" spans="1:38" ht="15.75" thickBot="1" x14ac:dyDescent="0.3">
      <c r="A13" s="37">
        <v>12</v>
      </c>
      <c r="B13" s="38">
        <v>41.5</v>
      </c>
      <c r="C13" s="39">
        <f t="shared" si="0"/>
        <v>-40</v>
      </c>
      <c r="D13" s="38">
        <v>-10</v>
      </c>
      <c r="E13" s="38"/>
      <c r="F13" s="38">
        <v>10</v>
      </c>
      <c r="G13" s="38">
        <v>29.5</v>
      </c>
      <c r="H13" s="38"/>
      <c r="I13" s="38"/>
      <c r="J13" s="40"/>
      <c r="K13" s="90"/>
      <c r="L13" s="37">
        <v>12</v>
      </c>
      <c r="M13" s="38">
        <v>41.5</v>
      </c>
      <c r="N13" s="38">
        <v>29.5</v>
      </c>
      <c r="O13" s="39">
        <v>-40</v>
      </c>
      <c r="P13" s="40">
        <v>-10</v>
      </c>
      <c r="Q13" s="36"/>
      <c r="R13" s="37"/>
      <c r="S13" s="38"/>
      <c r="T13" s="38"/>
      <c r="U13" s="40"/>
      <c r="V13" s="36"/>
      <c r="W13" s="37"/>
      <c r="X13" s="38"/>
      <c r="Y13" s="38"/>
      <c r="Z13" s="40"/>
      <c r="AA13" s="36"/>
      <c r="AB13" s="37"/>
      <c r="AC13" s="38"/>
      <c r="AD13" s="38"/>
      <c r="AE13" s="40"/>
      <c r="AJ13" s="124"/>
      <c r="AK13" s="124"/>
      <c r="AL13" s="124"/>
    </row>
    <row r="14" spans="1:38" ht="15.75" thickBot="1" x14ac:dyDescent="0.3"/>
    <row r="15" spans="1:38" ht="30.75" customHeight="1" thickBot="1" x14ac:dyDescent="0.3">
      <c r="R15" s="125" t="s">
        <v>23</v>
      </c>
      <c r="S15" s="133"/>
      <c r="T15" s="133"/>
      <c r="U15" s="126"/>
      <c r="V15" s="15"/>
      <c r="W15" s="125" t="s">
        <v>25</v>
      </c>
      <c r="X15" s="133"/>
      <c r="Y15" s="133"/>
      <c r="Z15" s="126"/>
      <c r="AA15" s="16"/>
      <c r="AB15" s="125" t="s">
        <v>26</v>
      </c>
      <c r="AC15" s="133"/>
      <c r="AD15" s="133"/>
      <c r="AE15" s="126"/>
      <c r="AG15" s="125" t="s">
        <v>24</v>
      </c>
      <c r="AH15" s="126"/>
    </row>
    <row r="16" spans="1:38" ht="30.75" customHeight="1" thickBot="1" x14ac:dyDescent="0.3">
      <c r="A16" s="121" t="s">
        <v>7</v>
      </c>
      <c r="B16" s="122"/>
      <c r="C16" s="122"/>
      <c r="D16" s="122"/>
      <c r="E16" s="122"/>
      <c r="F16" s="122"/>
      <c r="G16" s="122"/>
      <c r="H16" s="122"/>
      <c r="I16" s="122"/>
      <c r="J16" s="123"/>
      <c r="R16" s="6">
        <v>80</v>
      </c>
      <c r="S16" s="1"/>
      <c r="T16" s="1">
        <f t="shared" ref="T16:T23" si="19">T4-J4</f>
        <v>36</v>
      </c>
      <c r="U16" s="7"/>
      <c r="V16" s="15"/>
      <c r="W16" s="6"/>
      <c r="X16" s="1"/>
      <c r="Y16" s="1">
        <f t="shared" ref="Y16:Y23" si="20">Y4-T4</f>
        <v>20</v>
      </c>
      <c r="Z16" s="7"/>
      <c r="AA16" s="15"/>
      <c r="AB16" s="6"/>
      <c r="AC16" s="1"/>
      <c r="AD16" s="1">
        <f t="shared" ref="AD16:AD23" si="21">AD4-Y4</f>
        <v>14</v>
      </c>
      <c r="AE16" s="7"/>
      <c r="AG16" s="6"/>
      <c r="AH16" s="7">
        <f t="shared" ref="AH16:AH23" si="22">AD16+Y16+T16</f>
        <v>70</v>
      </c>
    </row>
    <row r="17" spans="1:34" ht="30.75" customHeight="1" x14ac:dyDescent="0.25">
      <c r="A17" s="3" t="s">
        <v>3</v>
      </c>
      <c r="B17" s="4" t="s">
        <v>4</v>
      </c>
      <c r="C17" s="4" t="s">
        <v>97</v>
      </c>
      <c r="D17" s="4" t="s">
        <v>0</v>
      </c>
      <c r="E17" s="4"/>
      <c r="F17" s="4" t="s">
        <v>1</v>
      </c>
      <c r="G17" s="4" t="s">
        <v>2</v>
      </c>
      <c r="H17" s="105" t="s">
        <v>98</v>
      </c>
      <c r="I17" s="4" t="s">
        <v>99</v>
      </c>
      <c r="J17" s="5" t="s">
        <v>100</v>
      </c>
      <c r="R17" s="6">
        <v>80</v>
      </c>
      <c r="S17" s="17"/>
      <c r="T17" s="1">
        <f t="shared" si="19"/>
        <v>36</v>
      </c>
      <c r="U17" s="18"/>
      <c r="V17" s="16"/>
      <c r="W17" s="19"/>
      <c r="X17" s="17"/>
      <c r="Y17" s="17">
        <f t="shared" si="20"/>
        <v>20</v>
      </c>
      <c r="Z17" s="18"/>
      <c r="AA17" s="16"/>
      <c r="AB17" s="19"/>
      <c r="AC17" s="17"/>
      <c r="AD17" s="1">
        <f t="shared" si="21"/>
        <v>11</v>
      </c>
      <c r="AE17" s="7"/>
      <c r="AG17" s="6"/>
      <c r="AH17" s="7">
        <f t="shared" si="22"/>
        <v>67</v>
      </c>
    </row>
    <row r="18" spans="1:34" ht="30" customHeight="1" x14ac:dyDescent="0.25">
      <c r="A18" s="6">
        <v>12</v>
      </c>
      <c r="B18" s="1">
        <v>15.75</v>
      </c>
      <c r="C18" s="2">
        <f>C31-50</f>
        <v>-60</v>
      </c>
      <c r="D18" s="1">
        <v>-10</v>
      </c>
      <c r="E18" s="1"/>
      <c r="F18" s="1">
        <v>80</v>
      </c>
      <c r="G18" s="1">
        <v>3.75</v>
      </c>
      <c r="H18" s="1">
        <f>H31+10</f>
        <v>-55</v>
      </c>
      <c r="I18" s="1">
        <f t="shared" ref="I18:J18" si="23">I31+10</f>
        <v>-77</v>
      </c>
      <c r="J18" s="43">
        <f t="shared" si="23"/>
        <v>-61</v>
      </c>
      <c r="R18" s="6">
        <v>40</v>
      </c>
      <c r="S18" s="17"/>
      <c r="T18" s="1">
        <f t="shared" si="19"/>
        <v>35</v>
      </c>
      <c r="U18" s="18"/>
      <c r="V18" s="16"/>
      <c r="W18" s="19"/>
      <c r="X18" s="17"/>
      <c r="Y18" s="17">
        <f t="shared" si="20"/>
        <v>19</v>
      </c>
      <c r="Z18" s="18"/>
      <c r="AA18" s="16"/>
      <c r="AB18" s="19"/>
      <c r="AC18" s="17"/>
      <c r="AD18" s="1">
        <f t="shared" si="21"/>
        <v>23</v>
      </c>
      <c r="AE18" s="7"/>
      <c r="AG18" s="6"/>
      <c r="AH18" s="7">
        <f t="shared" si="22"/>
        <v>77</v>
      </c>
    </row>
    <row r="19" spans="1:34" x14ac:dyDescent="0.25">
      <c r="A19" s="6">
        <v>12</v>
      </c>
      <c r="B19" s="1">
        <v>15.75</v>
      </c>
      <c r="C19" s="2">
        <f t="shared" ref="C19:C27" si="24">C32-50</f>
        <v>-40</v>
      </c>
      <c r="D19" s="1">
        <v>-10</v>
      </c>
      <c r="E19" s="1"/>
      <c r="F19" s="1">
        <v>80</v>
      </c>
      <c r="G19" s="1">
        <v>3.75</v>
      </c>
      <c r="H19" s="1">
        <f t="shared" ref="H19:J19" si="25">H32+10</f>
        <v>-33</v>
      </c>
      <c r="I19" s="1">
        <f t="shared" si="25"/>
        <v>-63</v>
      </c>
      <c r="J19" s="43">
        <f t="shared" si="25"/>
        <v>-58</v>
      </c>
      <c r="R19" s="6">
        <v>40</v>
      </c>
      <c r="S19" s="1"/>
      <c r="T19" s="1">
        <f t="shared" si="19"/>
        <v>35</v>
      </c>
      <c r="U19" s="7"/>
      <c r="W19" s="6"/>
      <c r="X19" s="1"/>
      <c r="Y19" s="1">
        <f t="shared" si="20"/>
        <v>19</v>
      </c>
      <c r="Z19" s="7"/>
      <c r="AB19" s="6"/>
      <c r="AC19" s="1"/>
      <c r="AD19" s="46">
        <f t="shared" si="21"/>
        <v>12</v>
      </c>
      <c r="AE19" s="7"/>
      <c r="AG19" s="6"/>
      <c r="AH19" s="7">
        <f t="shared" si="22"/>
        <v>66</v>
      </c>
    </row>
    <row r="20" spans="1:34" x14ac:dyDescent="0.25">
      <c r="A20" s="6">
        <v>12</v>
      </c>
      <c r="B20" s="1">
        <v>19.12</v>
      </c>
      <c r="C20" s="1">
        <f t="shared" si="24"/>
        <v>-60</v>
      </c>
      <c r="D20" s="1">
        <v>-10</v>
      </c>
      <c r="E20" s="1"/>
      <c r="F20" s="1">
        <v>40</v>
      </c>
      <c r="G20" s="1">
        <v>7.12</v>
      </c>
      <c r="H20" s="1">
        <f t="shared" ref="H20:J20" si="26">H33+10</f>
        <v>-55</v>
      </c>
      <c r="I20" s="1">
        <f t="shared" si="26"/>
        <v>-74</v>
      </c>
      <c r="J20" s="43">
        <f t="shared" si="26"/>
        <v>-62</v>
      </c>
      <c r="R20" s="6">
        <v>20</v>
      </c>
      <c r="S20" s="1"/>
      <c r="T20" s="1">
        <f t="shared" si="19"/>
        <v>36</v>
      </c>
      <c r="U20" s="7"/>
      <c r="W20" s="6"/>
      <c r="X20" s="1"/>
      <c r="Y20" s="1">
        <f t="shared" si="20"/>
        <v>18</v>
      </c>
      <c r="Z20" s="7"/>
      <c r="AB20" s="6"/>
      <c r="AC20" s="1"/>
      <c r="AD20" s="46">
        <f t="shared" si="21"/>
        <v>9</v>
      </c>
      <c r="AE20" s="7"/>
      <c r="AG20" s="6"/>
      <c r="AH20" s="7">
        <f t="shared" si="22"/>
        <v>63</v>
      </c>
    </row>
    <row r="21" spans="1:34" x14ac:dyDescent="0.25">
      <c r="A21" s="6">
        <v>12</v>
      </c>
      <c r="B21" s="1">
        <v>19.12</v>
      </c>
      <c r="C21" s="1">
        <f t="shared" si="24"/>
        <v>-40</v>
      </c>
      <c r="D21" s="1">
        <v>-10</v>
      </c>
      <c r="E21" s="1"/>
      <c r="F21" s="1">
        <v>40</v>
      </c>
      <c r="G21" s="1">
        <v>7.12</v>
      </c>
      <c r="H21" s="1">
        <f t="shared" ref="H21:J21" si="27">H34+10</f>
        <v>-33</v>
      </c>
      <c r="I21" s="1">
        <f t="shared" si="27"/>
        <v>-64</v>
      </c>
      <c r="J21" s="43">
        <f t="shared" si="27"/>
        <v>-59</v>
      </c>
      <c r="R21" s="6">
        <v>20</v>
      </c>
      <c r="S21" s="1"/>
      <c r="T21" s="1">
        <f t="shared" si="19"/>
        <v>35</v>
      </c>
      <c r="U21" s="7"/>
      <c r="W21" s="6"/>
      <c r="X21" s="1"/>
      <c r="Y21" s="1">
        <f t="shared" si="20"/>
        <v>18</v>
      </c>
      <c r="Z21" s="7"/>
      <c r="AB21" s="6"/>
      <c r="AC21" s="1"/>
      <c r="AD21" s="46">
        <f t="shared" si="21"/>
        <v>8</v>
      </c>
      <c r="AE21" s="7"/>
      <c r="AG21" s="6"/>
      <c r="AH21" s="7">
        <f t="shared" si="22"/>
        <v>61</v>
      </c>
    </row>
    <row r="22" spans="1:34" x14ac:dyDescent="0.25">
      <c r="A22" s="6">
        <v>12</v>
      </c>
      <c r="B22" s="1">
        <v>26.12</v>
      </c>
      <c r="C22" s="1">
        <f t="shared" si="24"/>
        <v>-60</v>
      </c>
      <c r="D22" s="1">
        <v>-10</v>
      </c>
      <c r="E22" s="1"/>
      <c r="F22" s="1">
        <v>20</v>
      </c>
      <c r="G22" s="1">
        <v>14.12</v>
      </c>
      <c r="H22" s="1">
        <f t="shared" ref="H22:J22" si="28">H35+10</f>
        <v>-55</v>
      </c>
      <c r="I22" s="1">
        <f t="shared" si="28"/>
        <v>-76</v>
      </c>
      <c r="J22" s="43">
        <f t="shared" si="28"/>
        <v>-64</v>
      </c>
      <c r="R22" s="6">
        <v>15</v>
      </c>
      <c r="S22" s="1"/>
      <c r="T22" s="1">
        <f t="shared" si="19"/>
        <v>31</v>
      </c>
      <c r="U22" s="7"/>
      <c r="W22" s="6"/>
      <c r="X22" s="1"/>
      <c r="Y22" s="1">
        <f t="shared" si="20"/>
        <v>20</v>
      </c>
      <c r="Z22" s="7"/>
      <c r="AB22" s="6"/>
      <c r="AC22" s="1"/>
      <c r="AD22" s="46">
        <f t="shared" si="21"/>
        <v>6</v>
      </c>
      <c r="AE22" s="7"/>
      <c r="AG22" s="6"/>
      <c r="AH22" s="7">
        <f t="shared" si="22"/>
        <v>57</v>
      </c>
    </row>
    <row r="23" spans="1:34" x14ac:dyDescent="0.25">
      <c r="A23" s="6">
        <v>12</v>
      </c>
      <c r="B23" s="1">
        <v>26.12</v>
      </c>
      <c r="C23" s="1">
        <f t="shared" si="24"/>
        <v>-40</v>
      </c>
      <c r="D23" s="1">
        <v>-10</v>
      </c>
      <c r="E23" s="1"/>
      <c r="F23" s="1">
        <v>20</v>
      </c>
      <c r="G23" s="1">
        <v>14.12</v>
      </c>
      <c r="H23" s="1">
        <f t="shared" ref="H23:J23" si="29">H36+10</f>
        <v>-33</v>
      </c>
      <c r="I23" s="1">
        <f t="shared" si="29"/>
        <v>-64</v>
      </c>
      <c r="J23" s="43">
        <f t="shared" si="29"/>
        <v>-61</v>
      </c>
      <c r="R23" s="6">
        <v>15</v>
      </c>
      <c r="S23" s="1"/>
      <c r="T23" s="1">
        <f t="shared" si="19"/>
        <v>31</v>
      </c>
      <c r="U23" s="7"/>
      <c r="W23" s="6"/>
      <c r="X23" s="1"/>
      <c r="Y23" s="1">
        <f t="shared" si="20"/>
        <v>19</v>
      </c>
      <c r="Z23" s="7"/>
      <c r="AB23" s="6"/>
      <c r="AC23" s="1"/>
      <c r="AD23" s="46">
        <f t="shared" si="21"/>
        <v>7</v>
      </c>
      <c r="AE23" s="7"/>
      <c r="AG23" s="6"/>
      <c r="AH23" s="7">
        <f t="shared" si="22"/>
        <v>57</v>
      </c>
    </row>
    <row r="24" spans="1:34" x14ac:dyDescent="0.25">
      <c r="A24" s="6">
        <v>12</v>
      </c>
      <c r="B24" s="1">
        <v>33.200000000000003</v>
      </c>
      <c r="C24" s="1">
        <f t="shared" si="24"/>
        <v>-60</v>
      </c>
      <c r="D24" s="1">
        <v>-10</v>
      </c>
      <c r="E24" s="1"/>
      <c r="F24" s="1">
        <v>10</v>
      </c>
      <c r="G24" s="1">
        <v>21.2</v>
      </c>
      <c r="H24" s="1">
        <f t="shared" ref="H24:J24" si="30">H37+10</f>
        <v>-56</v>
      </c>
      <c r="I24" s="1">
        <f t="shared" si="30"/>
        <v>-76</v>
      </c>
      <c r="J24" s="43">
        <f t="shared" si="30"/>
        <v>-67</v>
      </c>
      <c r="R24" s="6"/>
      <c r="S24" s="1"/>
      <c r="T24" s="1"/>
      <c r="U24" s="7"/>
      <c r="W24" s="6"/>
      <c r="X24" s="1"/>
      <c r="Y24" s="1"/>
      <c r="Z24" s="7"/>
      <c r="AB24" s="6"/>
      <c r="AC24" s="1"/>
      <c r="AD24" s="1"/>
      <c r="AE24" s="7"/>
      <c r="AG24" s="6"/>
      <c r="AH24" s="7"/>
    </row>
    <row r="25" spans="1:34" ht="15.75" thickBot="1" x14ac:dyDescent="0.3">
      <c r="A25" s="6">
        <v>12</v>
      </c>
      <c r="B25" s="1">
        <v>33.200000000000003</v>
      </c>
      <c r="C25" s="1">
        <f t="shared" si="24"/>
        <v>-40</v>
      </c>
      <c r="D25" s="1">
        <v>-10</v>
      </c>
      <c r="E25" s="1"/>
      <c r="F25" s="1">
        <v>10</v>
      </c>
      <c r="G25" s="1">
        <v>21.2</v>
      </c>
      <c r="H25" s="1">
        <f t="shared" ref="H25:J25" si="31">H38+10</f>
        <v>-34</v>
      </c>
      <c r="I25" s="1">
        <f t="shared" si="31"/>
        <v>-64</v>
      </c>
      <c r="J25" s="43">
        <f t="shared" si="31"/>
        <v>-63</v>
      </c>
      <c r="R25" s="8"/>
      <c r="S25" s="9"/>
      <c r="T25" s="9"/>
      <c r="U25" s="10"/>
      <c r="W25" s="8"/>
      <c r="X25" s="9"/>
      <c r="Y25" s="9"/>
      <c r="Z25" s="10"/>
      <c r="AB25" s="8"/>
      <c r="AC25" s="9"/>
      <c r="AD25" s="9"/>
      <c r="AE25" s="10"/>
      <c r="AG25" s="8"/>
      <c r="AH25" s="10"/>
    </row>
    <row r="26" spans="1:34" x14ac:dyDescent="0.25">
      <c r="A26" s="6">
        <v>12</v>
      </c>
      <c r="B26" s="1">
        <v>41.5</v>
      </c>
      <c r="C26" s="1">
        <f t="shared" si="24"/>
        <v>-60</v>
      </c>
      <c r="D26" s="1">
        <v>-10</v>
      </c>
      <c r="E26" s="1"/>
      <c r="F26" s="1">
        <v>10</v>
      </c>
      <c r="G26" s="1">
        <v>29.5</v>
      </c>
      <c r="H26" s="1">
        <f t="shared" ref="H26:J26" si="32">H39+10</f>
        <v>-58</v>
      </c>
      <c r="I26" s="1">
        <f t="shared" si="32"/>
        <v>-76</v>
      </c>
      <c r="J26" s="43">
        <f t="shared" si="32"/>
        <v>-70</v>
      </c>
    </row>
    <row r="27" spans="1:34" ht="15.75" thickBot="1" x14ac:dyDescent="0.3">
      <c r="A27" s="8">
        <v>12</v>
      </c>
      <c r="B27" s="9">
        <v>41.5</v>
      </c>
      <c r="C27" s="9">
        <f t="shared" si="24"/>
        <v>-40</v>
      </c>
      <c r="D27" s="9">
        <v>-10</v>
      </c>
      <c r="E27" s="9"/>
      <c r="F27" s="9">
        <v>10</v>
      </c>
      <c r="G27" s="9">
        <v>29.5</v>
      </c>
      <c r="H27" s="9">
        <f t="shared" ref="H27:J27" si="33">H40+10</f>
        <v>-36</v>
      </c>
      <c r="I27" s="9">
        <f t="shared" si="33"/>
        <v>-65</v>
      </c>
      <c r="J27" s="44">
        <f t="shared" si="33"/>
        <v>-66</v>
      </c>
    </row>
    <row r="28" spans="1:34" ht="15.75" thickBot="1" x14ac:dyDescent="0.3"/>
    <row r="29" spans="1:34" ht="15.75" thickBot="1" x14ac:dyDescent="0.3">
      <c r="A29" s="121" t="s">
        <v>7</v>
      </c>
      <c r="B29" s="122"/>
      <c r="C29" s="122"/>
      <c r="D29" s="122"/>
      <c r="E29" s="122"/>
      <c r="F29" s="122"/>
      <c r="G29" s="122"/>
      <c r="H29" s="122"/>
      <c r="I29" s="122"/>
      <c r="J29" s="123"/>
      <c r="K29" s="54"/>
      <c r="L29" s="54"/>
      <c r="M29" s="54"/>
      <c r="N29" s="54"/>
      <c r="O29" s="54"/>
      <c r="P29" s="54"/>
      <c r="R29" s="127" t="s">
        <v>6</v>
      </c>
      <c r="S29" s="128"/>
      <c r="T29" s="128"/>
      <c r="U29" s="129"/>
      <c r="W29" s="127" t="s">
        <v>17</v>
      </c>
      <c r="X29" s="128"/>
      <c r="Y29" s="128"/>
      <c r="Z29" s="129"/>
      <c r="AB29" s="130" t="s">
        <v>22</v>
      </c>
      <c r="AC29" s="131"/>
      <c r="AD29" s="131"/>
      <c r="AE29" s="132"/>
    </row>
    <row r="30" spans="1:34" ht="45" x14ac:dyDescent="0.25">
      <c r="A30" s="3" t="s">
        <v>3</v>
      </c>
      <c r="B30" s="4" t="s">
        <v>4</v>
      </c>
      <c r="C30" s="4" t="s">
        <v>5</v>
      </c>
      <c r="D30" s="4" t="s">
        <v>0</v>
      </c>
      <c r="E30" s="4"/>
      <c r="F30" s="4" t="s">
        <v>1</v>
      </c>
      <c r="G30" s="4" t="s">
        <v>2</v>
      </c>
      <c r="H30" s="11" t="s">
        <v>10</v>
      </c>
      <c r="I30" s="4" t="s">
        <v>9</v>
      </c>
      <c r="J30" s="5" t="s">
        <v>8</v>
      </c>
      <c r="K30" s="55"/>
      <c r="L30" s="55"/>
      <c r="M30" s="55"/>
      <c r="N30" s="55"/>
      <c r="O30" s="55"/>
      <c r="P30" s="55"/>
      <c r="R30" s="12" t="s">
        <v>10</v>
      </c>
      <c r="S30" s="4" t="s">
        <v>9</v>
      </c>
      <c r="T30" s="4" t="s">
        <v>8</v>
      </c>
      <c r="U30" s="13" t="s">
        <v>11</v>
      </c>
      <c r="W30" s="12" t="s">
        <v>18</v>
      </c>
      <c r="X30" s="4" t="s">
        <v>19</v>
      </c>
      <c r="Y30" s="4" t="s">
        <v>20</v>
      </c>
      <c r="Z30" s="13" t="s">
        <v>21</v>
      </c>
      <c r="AB30" s="12" t="s">
        <v>18</v>
      </c>
      <c r="AC30" s="4" t="s">
        <v>19</v>
      </c>
      <c r="AD30" s="4" t="s">
        <v>20</v>
      </c>
      <c r="AE30" s="13" t="s">
        <v>21</v>
      </c>
    </row>
    <row r="31" spans="1:34" x14ac:dyDescent="0.25">
      <c r="A31" s="6">
        <v>12</v>
      </c>
      <c r="B31" s="1">
        <v>15.75</v>
      </c>
      <c r="C31" s="2">
        <v>-10</v>
      </c>
      <c r="D31" s="1">
        <v>-10</v>
      </c>
      <c r="E31" s="1"/>
      <c r="F31" s="1">
        <v>80</v>
      </c>
      <c r="G31" s="1">
        <v>3.75</v>
      </c>
      <c r="H31" s="1">
        <v>-65</v>
      </c>
      <c r="I31" s="1">
        <v>-87</v>
      </c>
      <c r="J31" s="43">
        <v>-71</v>
      </c>
      <c r="K31" s="91"/>
      <c r="L31" s="91"/>
      <c r="M31" s="91"/>
      <c r="N31" s="91"/>
      <c r="O31" s="91"/>
      <c r="P31" s="91"/>
      <c r="R31" s="41"/>
      <c r="S31" s="42"/>
      <c r="T31" s="43">
        <v>-38</v>
      </c>
      <c r="U31" s="43"/>
      <c r="W31" s="6"/>
      <c r="X31" s="1"/>
      <c r="Y31" s="7">
        <v>-38</v>
      </c>
      <c r="Z31" s="7"/>
      <c r="AB31" s="6"/>
      <c r="AC31" s="1"/>
      <c r="AD31" s="43">
        <v>-24</v>
      </c>
      <c r="AE31" s="7"/>
    </row>
    <row r="32" spans="1:34" x14ac:dyDescent="0.25">
      <c r="A32" s="6">
        <v>12</v>
      </c>
      <c r="B32" s="1">
        <v>15.75</v>
      </c>
      <c r="C32" s="2">
        <v>10</v>
      </c>
      <c r="D32" s="1">
        <v>-10</v>
      </c>
      <c r="E32" s="1"/>
      <c r="F32" s="1">
        <v>80</v>
      </c>
      <c r="G32" s="1">
        <v>3.75</v>
      </c>
      <c r="H32" s="1">
        <v>-43</v>
      </c>
      <c r="I32" s="1">
        <v>-73</v>
      </c>
      <c r="J32" s="43">
        <v>-68</v>
      </c>
      <c r="K32" s="91"/>
      <c r="L32" s="91"/>
      <c r="M32" s="91"/>
      <c r="N32" s="91"/>
      <c r="O32" s="91"/>
      <c r="P32" s="91"/>
      <c r="R32" s="32">
        <v>-73</v>
      </c>
      <c r="S32" s="33">
        <v>-65</v>
      </c>
      <c r="T32" s="35">
        <v>-18</v>
      </c>
      <c r="U32" s="35"/>
      <c r="V32" s="36"/>
      <c r="W32" s="32"/>
      <c r="X32" s="33"/>
      <c r="Y32" s="35">
        <v>-18</v>
      </c>
      <c r="Z32" s="35">
        <v>-57</v>
      </c>
      <c r="AA32" s="36"/>
      <c r="AB32" s="32"/>
      <c r="AC32" s="33"/>
      <c r="AD32" s="35">
        <v>-7</v>
      </c>
      <c r="AE32" s="51" t="s">
        <v>42</v>
      </c>
      <c r="AG32" s="47" t="s">
        <v>48</v>
      </c>
    </row>
    <row r="33" spans="1:33" x14ac:dyDescent="0.25">
      <c r="A33" s="6">
        <v>12</v>
      </c>
      <c r="B33" s="1">
        <v>19.12</v>
      </c>
      <c r="C33" s="1">
        <v>-10</v>
      </c>
      <c r="D33" s="1">
        <v>-10</v>
      </c>
      <c r="E33" s="1"/>
      <c r="F33" s="1">
        <v>40</v>
      </c>
      <c r="G33" s="1">
        <v>7.12</v>
      </c>
      <c r="H33" s="1">
        <v>-65</v>
      </c>
      <c r="I33" s="1">
        <v>-84</v>
      </c>
      <c r="J33" s="43">
        <v>-72</v>
      </c>
      <c r="K33" s="91"/>
      <c r="L33" s="91"/>
      <c r="M33" s="91"/>
      <c r="N33" s="91"/>
      <c r="O33" s="91"/>
      <c r="P33" s="91"/>
      <c r="R33" s="41">
        <v>-71</v>
      </c>
      <c r="S33" s="42">
        <v>-74</v>
      </c>
      <c r="T33" s="43">
        <v>-37</v>
      </c>
      <c r="U33" s="43"/>
      <c r="W33" s="6"/>
      <c r="X33" s="1"/>
      <c r="Y33" s="7">
        <v>-38</v>
      </c>
      <c r="Z33" s="7"/>
      <c r="AB33" s="6"/>
      <c r="AC33" s="1"/>
      <c r="AD33" s="43">
        <v>-15</v>
      </c>
      <c r="AE33" s="52" t="s">
        <v>38</v>
      </c>
      <c r="AG33" s="47"/>
    </row>
    <row r="34" spans="1:33" x14ac:dyDescent="0.25">
      <c r="A34" s="6">
        <v>12</v>
      </c>
      <c r="B34" s="1">
        <v>19.12</v>
      </c>
      <c r="C34" s="1">
        <v>10</v>
      </c>
      <c r="D34" s="1">
        <v>-10</v>
      </c>
      <c r="E34" s="1"/>
      <c r="F34" s="1">
        <v>40</v>
      </c>
      <c r="G34" s="1">
        <v>7.12</v>
      </c>
      <c r="H34" s="1">
        <v>-43</v>
      </c>
      <c r="I34" s="1">
        <v>-74</v>
      </c>
      <c r="J34" s="43">
        <v>-69</v>
      </c>
      <c r="K34" s="91"/>
      <c r="L34" s="91"/>
      <c r="M34" s="91"/>
      <c r="N34" s="91"/>
      <c r="O34" s="91"/>
      <c r="P34" s="91"/>
      <c r="R34" s="32">
        <v>-71</v>
      </c>
      <c r="S34" s="33">
        <v>-54</v>
      </c>
      <c r="T34" s="35">
        <v>-17</v>
      </c>
      <c r="U34" s="35"/>
      <c r="V34" s="36"/>
      <c r="W34" s="32"/>
      <c r="X34" s="33">
        <v>-60</v>
      </c>
      <c r="Y34" s="35">
        <v>-18</v>
      </c>
      <c r="Z34" s="35">
        <v>-57</v>
      </c>
      <c r="AA34" s="36"/>
      <c r="AB34" s="32"/>
      <c r="AC34" s="33"/>
      <c r="AD34" s="35">
        <v>-6</v>
      </c>
      <c r="AE34" s="51" t="s">
        <v>39</v>
      </c>
      <c r="AG34" s="47" t="s">
        <v>49</v>
      </c>
    </row>
    <row r="35" spans="1:33" x14ac:dyDescent="0.25">
      <c r="A35" s="6">
        <v>12</v>
      </c>
      <c r="B35" s="1">
        <v>26.12</v>
      </c>
      <c r="C35" s="1">
        <v>-10</v>
      </c>
      <c r="D35" s="1">
        <v>-10</v>
      </c>
      <c r="E35" s="1"/>
      <c r="F35" s="1">
        <v>20</v>
      </c>
      <c r="G35" s="1">
        <v>14.12</v>
      </c>
      <c r="H35" s="1">
        <v>-65</v>
      </c>
      <c r="I35" s="1">
        <v>-86</v>
      </c>
      <c r="J35" s="43">
        <v>-74</v>
      </c>
      <c r="K35" s="91"/>
      <c r="L35" s="91"/>
      <c r="M35" s="91"/>
      <c r="N35" s="91"/>
      <c r="O35" s="91"/>
      <c r="P35" s="91"/>
      <c r="R35" s="41">
        <v>-75</v>
      </c>
      <c r="S35" s="42">
        <v>-66</v>
      </c>
      <c r="T35" s="43">
        <v>-39</v>
      </c>
      <c r="U35" s="43"/>
      <c r="W35" s="6"/>
      <c r="X35" s="1"/>
      <c r="Y35" s="7">
        <v>-41</v>
      </c>
      <c r="Z35" s="7"/>
      <c r="AB35" s="6"/>
      <c r="AC35" s="1">
        <v>-55</v>
      </c>
      <c r="AD35" s="43">
        <v>-32</v>
      </c>
      <c r="AE35" s="50"/>
    </row>
    <row r="36" spans="1:33" x14ac:dyDescent="0.25">
      <c r="A36" s="6">
        <v>12</v>
      </c>
      <c r="B36" s="1">
        <v>26.12</v>
      </c>
      <c r="C36" s="1">
        <v>10</v>
      </c>
      <c r="D36" s="1">
        <v>-10</v>
      </c>
      <c r="E36" s="1"/>
      <c r="F36" s="1">
        <v>20</v>
      </c>
      <c r="G36" s="1">
        <v>14.12</v>
      </c>
      <c r="H36" s="1">
        <v>-43</v>
      </c>
      <c r="I36" s="1">
        <v>-74</v>
      </c>
      <c r="J36" s="43">
        <v>-71</v>
      </c>
      <c r="K36" s="91"/>
      <c r="L36" s="91"/>
      <c r="M36" s="91"/>
      <c r="N36" s="91"/>
      <c r="O36" s="91"/>
      <c r="P36" s="91"/>
      <c r="R36" s="32">
        <v>-75</v>
      </c>
      <c r="S36" s="33">
        <v>-46</v>
      </c>
      <c r="T36" s="35">
        <v>-19</v>
      </c>
      <c r="U36" s="35">
        <v>-69</v>
      </c>
      <c r="V36" s="36"/>
      <c r="W36" s="32"/>
      <c r="X36" s="33">
        <v>-52</v>
      </c>
      <c r="Y36" s="35">
        <v>-21</v>
      </c>
      <c r="Z36" s="35">
        <v>-62</v>
      </c>
      <c r="AA36" s="36"/>
      <c r="AB36" s="32">
        <v>-53</v>
      </c>
      <c r="AC36" s="33">
        <v>-37</v>
      </c>
      <c r="AD36" s="35">
        <v>-13</v>
      </c>
      <c r="AE36" s="51" t="s">
        <v>40</v>
      </c>
      <c r="AG36" s="47"/>
    </row>
    <row r="37" spans="1:33" x14ac:dyDescent="0.25">
      <c r="A37" s="6">
        <v>12</v>
      </c>
      <c r="B37" s="1">
        <v>33.200000000000003</v>
      </c>
      <c r="C37" s="1">
        <v>-10</v>
      </c>
      <c r="D37" s="1">
        <v>-10</v>
      </c>
      <c r="E37" s="1"/>
      <c r="F37" s="1">
        <v>10</v>
      </c>
      <c r="G37" s="1">
        <v>21.2</v>
      </c>
      <c r="H37" s="1">
        <v>-66</v>
      </c>
      <c r="I37" s="1">
        <v>-86</v>
      </c>
      <c r="J37" s="43">
        <v>-77</v>
      </c>
      <c r="K37" s="91"/>
      <c r="L37" s="91"/>
      <c r="M37" s="91"/>
      <c r="N37" s="91"/>
      <c r="O37" s="91"/>
      <c r="P37" s="91"/>
      <c r="R37" s="41"/>
      <c r="S37" s="42"/>
      <c r="T37" s="43">
        <v>-47</v>
      </c>
      <c r="U37" s="43"/>
      <c r="W37" s="6"/>
      <c r="X37" s="1"/>
      <c r="Y37" s="7">
        <v>-47</v>
      </c>
      <c r="Z37" s="7"/>
      <c r="AB37" s="6"/>
      <c r="AC37" s="1"/>
      <c r="AD37" s="43">
        <v>-41</v>
      </c>
      <c r="AE37" s="50"/>
    </row>
    <row r="38" spans="1:33" x14ac:dyDescent="0.25">
      <c r="A38" s="6">
        <v>12</v>
      </c>
      <c r="B38" s="1">
        <v>33.200000000000003</v>
      </c>
      <c r="C38" s="1">
        <v>10</v>
      </c>
      <c r="D38" s="1">
        <v>-10</v>
      </c>
      <c r="E38" s="1"/>
      <c r="F38" s="1">
        <v>10</v>
      </c>
      <c r="G38" s="1">
        <v>21.2</v>
      </c>
      <c r="H38" s="1">
        <v>-44</v>
      </c>
      <c r="I38" s="1">
        <v>-74</v>
      </c>
      <c r="J38" s="43">
        <v>-73</v>
      </c>
      <c r="K38" s="91"/>
      <c r="L38" s="91"/>
      <c r="M38" s="91"/>
      <c r="N38" s="91"/>
      <c r="O38" s="91"/>
      <c r="P38" s="91"/>
      <c r="R38" s="32">
        <v>-76</v>
      </c>
      <c r="S38" s="33">
        <v>-60</v>
      </c>
      <c r="T38" s="35">
        <v>-27</v>
      </c>
      <c r="U38" s="35">
        <v>-75</v>
      </c>
      <c r="V38" s="36"/>
      <c r="W38" s="32"/>
      <c r="X38" s="33"/>
      <c r="Y38" s="35">
        <v>-28</v>
      </c>
      <c r="Z38" s="35"/>
      <c r="AA38" s="36"/>
      <c r="AB38" s="32"/>
      <c r="AC38" s="33">
        <v>-51</v>
      </c>
      <c r="AD38" s="35">
        <v>-21</v>
      </c>
      <c r="AE38" s="49">
        <v>-53</v>
      </c>
      <c r="AG38" s="47"/>
    </row>
    <row r="39" spans="1:33" x14ac:dyDescent="0.25">
      <c r="A39" s="6">
        <v>12</v>
      </c>
      <c r="B39" s="1">
        <v>41.5</v>
      </c>
      <c r="C39" s="1">
        <v>-10</v>
      </c>
      <c r="D39" s="1">
        <v>-10</v>
      </c>
      <c r="E39" s="1"/>
      <c r="F39" s="1">
        <v>10</v>
      </c>
      <c r="G39" s="1">
        <v>29.5</v>
      </c>
      <c r="H39" s="1">
        <v>-68</v>
      </c>
      <c r="I39" s="1">
        <v>-86</v>
      </c>
      <c r="J39" s="43">
        <v>-80</v>
      </c>
      <c r="K39" s="91"/>
      <c r="L39" s="91"/>
      <c r="M39" s="91"/>
      <c r="N39" s="91"/>
      <c r="O39" s="91"/>
      <c r="P39" s="91"/>
      <c r="R39" s="41"/>
      <c r="S39" s="42"/>
      <c r="T39" s="42"/>
      <c r="U39" s="43"/>
      <c r="W39" s="6"/>
      <c r="X39" s="1"/>
      <c r="Y39" s="1"/>
      <c r="Z39" s="7"/>
      <c r="AB39" s="6"/>
      <c r="AC39" s="1"/>
      <c r="AD39" s="1"/>
      <c r="AE39" s="7"/>
    </row>
    <row r="40" spans="1:33" ht="15.75" thickBot="1" x14ac:dyDescent="0.3">
      <c r="A40" s="8">
        <v>12</v>
      </c>
      <c r="B40" s="9">
        <v>41.5</v>
      </c>
      <c r="C40" s="9">
        <v>10</v>
      </c>
      <c r="D40" s="9">
        <v>-10</v>
      </c>
      <c r="E40" s="9"/>
      <c r="F40" s="9">
        <v>10</v>
      </c>
      <c r="G40" s="9">
        <v>29.5</v>
      </c>
      <c r="H40" s="9">
        <v>-46</v>
      </c>
      <c r="I40" s="9">
        <v>-75</v>
      </c>
      <c r="J40" s="44">
        <v>-76</v>
      </c>
      <c r="K40" s="91"/>
      <c r="L40" s="91"/>
      <c r="M40" s="91"/>
      <c r="N40" s="91"/>
      <c r="O40" s="91"/>
      <c r="P40" s="91"/>
      <c r="R40" s="8"/>
      <c r="S40" s="9"/>
      <c r="T40" s="9"/>
      <c r="U40" s="10"/>
      <c r="W40" s="8"/>
      <c r="X40" s="9"/>
      <c r="Y40" s="9"/>
      <c r="Z40" s="10"/>
      <c r="AB40" s="8"/>
      <c r="AC40" s="9"/>
      <c r="AD40" s="9"/>
      <c r="AE40" s="10"/>
    </row>
    <row r="41" spans="1:33" ht="15.75" thickBot="1" x14ac:dyDescent="0.3"/>
    <row r="42" spans="1:33" ht="15.75" thickBot="1" x14ac:dyDescent="0.3">
      <c r="A42" s="121" t="s">
        <v>36</v>
      </c>
      <c r="B42" s="122"/>
      <c r="C42" s="122"/>
      <c r="D42" s="122"/>
      <c r="E42" s="122"/>
      <c r="F42" s="122"/>
      <c r="G42" s="122"/>
      <c r="H42" s="122"/>
      <c r="I42" s="122"/>
      <c r="J42" s="123"/>
      <c r="K42" s="54"/>
      <c r="L42" s="54"/>
      <c r="M42" s="54"/>
      <c r="N42" s="54"/>
      <c r="O42" s="54"/>
      <c r="P42" s="54"/>
      <c r="AC42" s="45" t="s">
        <v>41</v>
      </c>
      <c r="AD42" s="45"/>
    </row>
    <row r="43" spans="1:33" ht="30" x14ac:dyDescent="0.25">
      <c r="A43" s="3" t="s">
        <v>3</v>
      </c>
      <c r="B43" s="4" t="s">
        <v>4</v>
      </c>
      <c r="C43" s="4" t="s">
        <v>5</v>
      </c>
      <c r="D43" s="4" t="s">
        <v>0</v>
      </c>
      <c r="E43" s="4"/>
      <c r="F43" s="4" t="s">
        <v>1</v>
      </c>
      <c r="G43" s="4" t="s">
        <v>2</v>
      </c>
      <c r="H43" s="14" t="s">
        <v>10</v>
      </c>
      <c r="I43" s="4" t="s">
        <v>9</v>
      </c>
      <c r="J43" s="5" t="s">
        <v>8</v>
      </c>
      <c r="K43" s="55"/>
      <c r="L43" s="55"/>
      <c r="M43" s="55"/>
      <c r="N43" s="55"/>
      <c r="O43" s="55"/>
      <c r="P43" s="55"/>
    </row>
    <row r="44" spans="1:33" x14ac:dyDescent="0.25">
      <c r="A44" s="6">
        <v>12</v>
      </c>
      <c r="B44" s="1">
        <v>15.75</v>
      </c>
      <c r="C44" s="2">
        <v>-10</v>
      </c>
      <c r="D44" s="1">
        <v>-10</v>
      </c>
      <c r="E44" s="1"/>
      <c r="F44" s="1">
        <v>80</v>
      </c>
      <c r="G44" s="1">
        <v>3.75</v>
      </c>
      <c r="H44" s="1"/>
      <c r="I44" s="1"/>
      <c r="J44" s="43">
        <v>-74</v>
      </c>
      <c r="K44" s="91"/>
      <c r="L44" s="91"/>
      <c r="M44" s="91"/>
      <c r="N44" s="91"/>
      <c r="O44" s="91"/>
      <c r="P44" s="91"/>
    </row>
    <row r="45" spans="1:33" x14ac:dyDescent="0.25">
      <c r="A45" s="6">
        <v>12</v>
      </c>
      <c r="B45" s="1">
        <v>15.75</v>
      </c>
      <c r="C45" s="2">
        <v>10</v>
      </c>
      <c r="D45" s="1">
        <v>-10</v>
      </c>
      <c r="E45" s="1"/>
      <c r="F45" s="1">
        <v>80</v>
      </c>
      <c r="G45" s="1">
        <v>3.75</v>
      </c>
      <c r="H45" s="1"/>
      <c r="I45" s="1"/>
      <c r="J45" s="43">
        <v>-54</v>
      </c>
      <c r="K45" s="91"/>
      <c r="L45" s="91"/>
      <c r="M45" s="91"/>
      <c r="N45" s="91"/>
      <c r="O45" s="91"/>
      <c r="P45" s="91"/>
    </row>
    <row r="46" spans="1:33" x14ac:dyDescent="0.25">
      <c r="A46" s="6">
        <v>12</v>
      </c>
      <c r="B46" s="1">
        <v>19.12</v>
      </c>
      <c r="C46" s="1">
        <v>-10</v>
      </c>
      <c r="D46" s="1">
        <v>-10</v>
      </c>
      <c r="E46" s="1"/>
      <c r="F46" s="1">
        <v>40</v>
      </c>
      <c r="G46" s="1">
        <v>7.12</v>
      </c>
      <c r="H46" s="1"/>
      <c r="I46" s="1"/>
      <c r="J46" s="43">
        <v>-72</v>
      </c>
      <c r="K46" s="91"/>
      <c r="L46" s="91"/>
      <c r="M46" s="91"/>
      <c r="N46" s="91"/>
      <c r="O46" s="91"/>
      <c r="P46" s="91"/>
    </row>
    <row r="47" spans="1:33" x14ac:dyDescent="0.25">
      <c r="A47" s="6">
        <v>12</v>
      </c>
      <c r="B47" s="1">
        <v>19.12</v>
      </c>
      <c r="C47" s="1">
        <v>10</v>
      </c>
      <c r="D47" s="1">
        <v>-10</v>
      </c>
      <c r="E47" s="1"/>
      <c r="F47" s="1">
        <v>40</v>
      </c>
      <c r="G47" s="1">
        <v>7.12</v>
      </c>
      <c r="H47" s="1"/>
      <c r="I47" s="1">
        <v>-91</v>
      </c>
      <c r="J47" s="43">
        <v>-52</v>
      </c>
      <c r="K47" s="91"/>
      <c r="L47" s="91"/>
      <c r="M47" s="91"/>
      <c r="N47" s="91"/>
      <c r="O47" s="91"/>
      <c r="P47" s="91"/>
    </row>
    <row r="48" spans="1:33" x14ac:dyDescent="0.25">
      <c r="A48" s="6">
        <v>12</v>
      </c>
      <c r="B48" s="1">
        <v>26.12</v>
      </c>
      <c r="C48" s="1">
        <v>-10</v>
      </c>
      <c r="D48" s="1">
        <v>-10</v>
      </c>
      <c r="E48" s="1"/>
      <c r="F48" s="1">
        <v>20</v>
      </c>
      <c r="G48" s="1">
        <v>14.12</v>
      </c>
      <c r="H48" s="1"/>
      <c r="I48" s="1"/>
      <c r="J48" s="43">
        <v>-75</v>
      </c>
      <c r="K48" s="91"/>
      <c r="L48" s="91"/>
      <c r="M48" s="91"/>
      <c r="N48" s="91"/>
      <c r="O48" s="91"/>
      <c r="P48" s="91"/>
    </row>
    <row r="49" spans="1:16" x14ac:dyDescent="0.25">
      <c r="A49" s="6">
        <v>12</v>
      </c>
      <c r="B49" s="1">
        <v>26.12</v>
      </c>
      <c r="C49" s="1">
        <v>10</v>
      </c>
      <c r="D49" s="1">
        <v>-10</v>
      </c>
      <c r="E49" s="1"/>
      <c r="F49" s="1">
        <v>20</v>
      </c>
      <c r="G49" s="1">
        <v>14.12</v>
      </c>
      <c r="H49" s="1"/>
      <c r="I49" s="1">
        <v>-84</v>
      </c>
      <c r="J49" s="43">
        <v>-54</v>
      </c>
      <c r="K49" s="91"/>
      <c r="L49" s="91"/>
      <c r="M49" s="91"/>
      <c r="N49" s="91"/>
      <c r="O49" s="91"/>
      <c r="P49" s="91"/>
    </row>
    <row r="50" spans="1:16" x14ac:dyDescent="0.25">
      <c r="A50" s="6">
        <v>12</v>
      </c>
      <c r="B50" s="1">
        <v>33.200000000000003</v>
      </c>
      <c r="C50" s="1">
        <v>-10</v>
      </c>
      <c r="D50" s="1">
        <v>-10</v>
      </c>
      <c r="E50" s="1"/>
      <c r="F50" s="1">
        <v>10</v>
      </c>
      <c r="G50" s="1">
        <v>21.2</v>
      </c>
      <c r="H50" s="1"/>
      <c r="I50" s="1"/>
      <c r="J50" s="43">
        <v>-78</v>
      </c>
      <c r="K50" s="91"/>
      <c r="L50" s="91"/>
      <c r="M50" s="91"/>
      <c r="N50" s="91"/>
      <c r="O50" s="91"/>
      <c r="P50" s="91"/>
    </row>
    <row r="51" spans="1:16" x14ac:dyDescent="0.25">
      <c r="A51" s="6">
        <v>12</v>
      </c>
      <c r="B51" s="1">
        <v>33.200000000000003</v>
      </c>
      <c r="C51" s="1">
        <v>10</v>
      </c>
      <c r="D51" s="1">
        <v>-10</v>
      </c>
      <c r="E51" s="1"/>
      <c r="F51" s="1">
        <v>10</v>
      </c>
      <c r="G51" s="1">
        <v>21.2</v>
      </c>
      <c r="H51" s="1"/>
      <c r="I51" s="1">
        <v>-101</v>
      </c>
      <c r="J51" s="43">
        <v>-58</v>
      </c>
      <c r="K51" s="91"/>
      <c r="L51" s="91"/>
      <c r="M51" s="91"/>
      <c r="N51" s="91"/>
      <c r="O51" s="91"/>
      <c r="P51" s="91"/>
    </row>
    <row r="52" spans="1:16" x14ac:dyDescent="0.25">
      <c r="A52" s="6">
        <v>12</v>
      </c>
      <c r="B52" s="1">
        <v>41.5</v>
      </c>
      <c r="C52" s="1">
        <v>-10</v>
      </c>
      <c r="D52" s="1">
        <v>-10</v>
      </c>
      <c r="E52" s="1"/>
      <c r="F52" s="1">
        <v>10</v>
      </c>
      <c r="G52" s="1">
        <v>29.5</v>
      </c>
      <c r="H52" s="1"/>
      <c r="I52" s="1"/>
      <c r="J52" s="43"/>
      <c r="K52" s="91"/>
      <c r="L52" s="91"/>
      <c r="M52" s="91"/>
      <c r="N52" s="91"/>
      <c r="O52" s="91"/>
      <c r="P52" s="91"/>
    </row>
    <row r="53" spans="1:16" ht="15.75" thickBot="1" x14ac:dyDescent="0.3">
      <c r="A53" s="8">
        <v>12</v>
      </c>
      <c r="B53" s="9">
        <v>41.5</v>
      </c>
      <c r="C53" s="9">
        <v>10</v>
      </c>
      <c r="D53" s="9">
        <v>-10</v>
      </c>
      <c r="E53" s="9"/>
      <c r="F53" s="9">
        <v>10</v>
      </c>
      <c r="G53" s="9">
        <v>29.5</v>
      </c>
      <c r="H53" s="9"/>
      <c r="I53" s="9"/>
      <c r="J53" s="44"/>
      <c r="K53" s="91"/>
      <c r="L53" s="91"/>
      <c r="M53" s="91"/>
      <c r="N53" s="91"/>
      <c r="O53" s="91"/>
      <c r="P53" s="91"/>
    </row>
  </sheetData>
  <mergeCells count="16">
    <mergeCell ref="A42:J42"/>
    <mergeCell ref="AJ3:AL13"/>
    <mergeCell ref="AG15:AH15"/>
    <mergeCell ref="AB2:AE2"/>
    <mergeCell ref="AB29:AE29"/>
    <mergeCell ref="AB15:AE15"/>
    <mergeCell ref="A29:J29"/>
    <mergeCell ref="R29:U29"/>
    <mergeCell ref="A2:J2"/>
    <mergeCell ref="R2:U2"/>
    <mergeCell ref="W2:Z2"/>
    <mergeCell ref="W29:Z29"/>
    <mergeCell ref="W15:Z15"/>
    <mergeCell ref="R15:U15"/>
    <mergeCell ref="L2:P2"/>
    <mergeCell ref="A16:J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BA9AB-7991-4A12-98F9-55C6E0622790}">
  <dimension ref="B1:X20"/>
  <sheetViews>
    <sheetView topLeftCell="C1" workbookViewId="0">
      <selection activeCell="V5" sqref="V5"/>
    </sheetView>
  </sheetViews>
  <sheetFormatPr defaultRowHeight="15" x14ac:dyDescent="0.25"/>
  <cols>
    <col min="4" max="4" width="12.5703125" customWidth="1"/>
    <col min="5" max="5" width="13.28515625" customWidth="1"/>
    <col min="6" max="6" width="7.5703125" customWidth="1"/>
    <col min="7" max="7" width="1.42578125" customWidth="1"/>
    <col min="10" max="10" width="12.5703125" customWidth="1"/>
    <col min="11" max="11" width="13.28515625" customWidth="1"/>
    <col min="12" max="12" width="8.28515625" customWidth="1"/>
    <col min="13" max="13" width="1.28515625" customWidth="1"/>
    <col min="16" max="16" width="12.5703125" customWidth="1"/>
    <col min="17" max="17" width="13.28515625" customWidth="1"/>
    <col min="18" max="18" width="8.28515625" customWidth="1"/>
    <col min="19" max="19" width="1.140625" customWidth="1"/>
    <col min="22" max="22" width="11.28515625" customWidth="1"/>
    <col min="23" max="23" width="12.7109375" customWidth="1"/>
    <col min="24" max="24" width="8.28515625" customWidth="1"/>
  </cols>
  <sheetData>
    <row r="1" spans="2:24" ht="15.75" thickBot="1" x14ac:dyDescent="0.3"/>
    <row r="2" spans="2:24" ht="15.75" thickBot="1" x14ac:dyDescent="0.3">
      <c r="B2" s="121" t="s">
        <v>28</v>
      </c>
      <c r="C2" s="122"/>
      <c r="D2" s="122"/>
      <c r="E2" s="122"/>
      <c r="F2" s="122"/>
      <c r="G2" s="128"/>
      <c r="H2" s="122"/>
      <c r="I2" s="122"/>
      <c r="J2" s="122"/>
      <c r="K2" s="122"/>
      <c r="L2" s="122"/>
      <c r="M2" s="128"/>
      <c r="N2" s="122"/>
      <c r="O2" s="122"/>
      <c r="P2" s="122"/>
      <c r="Q2" s="122"/>
      <c r="R2" s="122"/>
      <c r="S2" s="128"/>
      <c r="T2" s="122"/>
      <c r="U2" s="122"/>
      <c r="V2" s="122"/>
      <c r="W2" s="122"/>
      <c r="X2" s="123"/>
    </row>
    <row r="3" spans="2:24" x14ac:dyDescent="0.25">
      <c r="B3" s="134" t="s">
        <v>27</v>
      </c>
      <c r="C3" s="135"/>
      <c r="D3" s="135"/>
      <c r="E3" s="135"/>
      <c r="F3" s="136"/>
      <c r="G3" s="29"/>
      <c r="H3" s="134" t="s">
        <v>30</v>
      </c>
      <c r="I3" s="135"/>
      <c r="J3" s="135"/>
      <c r="K3" s="135"/>
      <c r="L3" s="136"/>
      <c r="M3" s="29"/>
      <c r="N3" s="134" t="s">
        <v>31</v>
      </c>
      <c r="O3" s="135"/>
      <c r="P3" s="135"/>
      <c r="Q3" s="135"/>
      <c r="R3" s="136"/>
      <c r="S3" s="29"/>
      <c r="T3" s="134" t="s">
        <v>32</v>
      </c>
      <c r="U3" s="135"/>
      <c r="V3" s="135"/>
      <c r="W3" s="135"/>
      <c r="X3" s="136"/>
    </row>
    <row r="4" spans="2:24" ht="30" x14ac:dyDescent="0.25">
      <c r="B4" s="21" t="s">
        <v>1</v>
      </c>
      <c r="C4" s="20" t="s">
        <v>2</v>
      </c>
      <c r="D4" s="20" t="s">
        <v>29</v>
      </c>
      <c r="E4" s="20" t="s">
        <v>33</v>
      </c>
      <c r="F4" s="22" t="s">
        <v>35</v>
      </c>
      <c r="G4" s="30"/>
      <c r="H4" s="21" t="s">
        <v>1</v>
      </c>
      <c r="I4" s="20" t="s">
        <v>2</v>
      </c>
      <c r="J4" s="20" t="s">
        <v>29</v>
      </c>
      <c r="K4" s="20" t="s">
        <v>33</v>
      </c>
      <c r="L4" s="22" t="s">
        <v>35</v>
      </c>
      <c r="M4" s="30"/>
      <c r="N4" s="21" t="s">
        <v>1</v>
      </c>
      <c r="O4" s="20" t="s">
        <v>2</v>
      </c>
      <c r="P4" s="20" t="s">
        <v>29</v>
      </c>
      <c r="Q4" s="20" t="s">
        <v>33</v>
      </c>
      <c r="R4" s="22" t="s">
        <v>35</v>
      </c>
      <c r="S4" s="30"/>
      <c r="T4" s="21" t="s">
        <v>1</v>
      </c>
      <c r="U4" s="20" t="s">
        <v>2</v>
      </c>
      <c r="V4" s="20" t="s">
        <v>29</v>
      </c>
      <c r="W4" s="20" t="s">
        <v>33</v>
      </c>
      <c r="X4" s="22" t="s">
        <v>35</v>
      </c>
    </row>
    <row r="5" spans="2:24" x14ac:dyDescent="0.25">
      <c r="B5" s="6">
        <v>80</v>
      </c>
      <c r="C5" s="1">
        <v>3.75</v>
      </c>
      <c r="D5" s="1">
        <v>-36</v>
      </c>
      <c r="E5" s="23">
        <f>E16+30</f>
        <v>0</v>
      </c>
      <c r="F5" s="24">
        <f>E5-D5</f>
        <v>36</v>
      </c>
      <c r="G5" s="30"/>
      <c r="H5" s="6">
        <v>80</v>
      </c>
      <c r="I5" s="1">
        <v>3.75</v>
      </c>
      <c r="J5" s="23">
        <v>-7</v>
      </c>
      <c r="K5" s="23">
        <f t="shared" ref="K5:K9" si="0">K16+30</f>
        <v>11</v>
      </c>
      <c r="L5" s="24">
        <f t="shared" ref="L5:L9" si="1">K5-J5</f>
        <v>18</v>
      </c>
      <c r="M5" s="30"/>
      <c r="N5" s="25">
        <v>80</v>
      </c>
      <c r="O5" s="23">
        <v>3.75</v>
      </c>
      <c r="P5" s="23">
        <v>-3</v>
      </c>
      <c r="Q5" s="23">
        <f t="shared" ref="Q5:Q9" si="2">Q16+30</f>
        <v>12</v>
      </c>
      <c r="R5" s="24">
        <f t="shared" ref="R5:R9" si="3">Q5-P5</f>
        <v>15</v>
      </c>
      <c r="S5" s="30"/>
      <c r="T5" s="25">
        <v>80</v>
      </c>
      <c r="U5" s="23">
        <v>3.75</v>
      </c>
      <c r="V5" s="23">
        <v>-8</v>
      </c>
      <c r="W5" s="23">
        <f t="shared" ref="W5:W9" si="4">W16+30</f>
        <v>13</v>
      </c>
      <c r="X5" s="24">
        <f t="shared" ref="X5:X9" si="5">W5-V5</f>
        <v>21</v>
      </c>
    </row>
    <row r="6" spans="2:24" x14ac:dyDescent="0.25">
      <c r="B6" s="6">
        <v>40</v>
      </c>
      <c r="C6" s="1">
        <v>7.12</v>
      </c>
      <c r="D6" s="1">
        <v>-39</v>
      </c>
      <c r="E6" s="23">
        <f t="shared" ref="E6:E9" si="6">E17+30</f>
        <v>-2</v>
      </c>
      <c r="F6" s="24">
        <f t="shared" ref="F6:F9" si="7">E6-D6</f>
        <v>37</v>
      </c>
      <c r="G6" s="30"/>
      <c r="H6" s="6">
        <v>40</v>
      </c>
      <c r="I6" s="1">
        <v>7.12</v>
      </c>
      <c r="J6" s="23">
        <v>-6</v>
      </c>
      <c r="K6" s="23">
        <f t="shared" si="0"/>
        <v>12</v>
      </c>
      <c r="L6" s="24">
        <f t="shared" si="1"/>
        <v>18</v>
      </c>
      <c r="M6" s="30"/>
      <c r="N6" s="25">
        <v>40</v>
      </c>
      <c r="O6" s="23">
        <v>7.12</v>
      </c>
      <c r="P6" s="23">
        <v>-2</v>
      </c>
      <c r="Q6" s="23">
        <f t="shared" si="2"/>
        <v>12</v>
      </c>
      <c r="R6" s="24">
        <f t="shared" si="3"/>
        <v>14</v>
      </c>
      <c r="S6" s="30"/>
      <c r="T6" s="25">
        <v>40</v>
      </c>
      <c r="U6" s="23">
        <v>7.12</v>
      </c>
      <c r="V6" s="23">
        <v>-6</v>
      </c>
      <c r="W6" s="23">
        <f t="shared" si="4"/>
        <v>13</v>
      </c>
      <c r="X6" s="24">
        <f t="shared" si="5"/>
        <v>19</v>
      </c>
    </row>
    <row r="7" spans="2:24" x14ac:dyDescent="0.25">
      <c r="B7" s="6">
        <v>20</v>
      </c>
      <c r="C7" s="1">
        <v>14.12</v>
      </c>
      <c r="D7" s="1">
        <v>-40</v>
      </c>
      <c r="E7" s="23">
        <f t="shared" si="6"/>
        <v>-4</v>
      </c>
      <c r="F7" s="24">
        <f t="shared" si="7"/>
        <v>36</v>
      </c>
      <c r="G7" s="30"/>
      <c r="H7" s="6">
        <v>20</v>
      </c>
      <c r="I7" s="1">
        <v>14.12</v>
      </c>
      <c r="J7" s="23">
        <v>-8</v>
      </c>
      <c r="K7" s="23">
        <f t="shared" si="0"/>
        <v>10</v>
      </c>
      <c r="L7" s="24">
        <f t="shared" si="1"/>
        <v>18</v>
      </c>
      <c r="M7" s="30"/>
      <c r="N7" s="25">
        <v>20</v>
      </c>
      <c r="O7" s="23">
        <v>14.12</v>
      </c>
      <c r="P7" s="23">
        <v>-4</v>
      </c>
      <c r="Q7" s="23">
        <f t="shared" si="2"/>
        <v>9</v>
      </c>
      <c r="R7" s="24">
        <f t="shared" si="3"/>
        <v>13</v>
      </c>
      <c r="S7" s="30"/>
      <c r="T7" s="25">
        <v>20</v>
      </c>
      <c r="U7" s="23">
        <v>14.12</v>
      </c>
      <c r="V7" s="23">
        <v>0</v>
      </c>
      <c r="W7" s="23">
        <f t="shared" si="4"/>
        <v>16</v>
      </c>
      <c r="X7" s="24">
        <f t="shared" si="5"/>
        <v>16</v>
      </c>
    </row>
    <row r="8" spans="2:24" x14ac:dyDescent="0.25">
      <c r="B8" s="6">
        <v>15</v>
      </c>
      <c r="C8" s="1">
        <v>22.5</v>
      </c>
      <c r="D8" s="1">
        <v>-39</v>
      </c>
      <c r="E8" s="23">
        <f t="shared" si="6"/>
        <v>-5</v>
      </c>
      <c r="F8" s="24">
        <f t="shared" si="7"/>
        <v>34</v>
      </c>
      <c r="G8" s="30"/>
      <c r="H8" s="6">
        <v>15</v>
      </c>
      <c r="I8" s="1">
        <v>22.5</v>
      </c>
      <c r="J8" s="23">
        <v>-11</v>
      </c>
      <c r="K8" s="23">
        <f t="shared" si="0"/>
        <v>5</v>
      </c>
      <c r="L8" s="24">
        <f t="shared" si="1"/>
        <v>16</v>
      </c>
      <c r="M8" s="30"/>
      <c r="N8" s="25">
        <v>15</v>
      </c>
      <c r="O8" s="23">
        <v>22.5</v>
      </c>
      <c r="P8" s="23">
        <v>-4</v>
      </c>
      <c r="Q8" s="23">
        <f t="shared" si="2"/>
        <v>9</v>
      </c>
      <c r="R8" s="24">
        <f t="shared" si="3"/>
        <v>13</v>
      </c>
      <c r="S8" s="30"/>
      <c r="T8" s="25">
        <v>15</v>
      </c>
      <c r="U8" s="23">
        <v>22.5</v>
      </c>
      <c r="V8" s="23">
        <v>1</v>
      </c>
      <c r="W8" s="23">
        <f t="shared" si="4"/>
        <v>14</v>
      </c>
      <c r="X8" s="24">
        <f t="shared" si="5"/>
        <v>13</v>
      </c>
    </row>
    <row r="9" spans="2:24" ht="15.75" thickBot="1" x14ac:dyDescent="0.3">
      <c r="B9" s="8">
        <v>10</v>
      </c>
      <c r="C9" s="9">
        <v>28.5</v>
      </c>
      <c r="D9" s="9">
        <v>-34</v>
      </c>
      <c r="E9" s="26">
        <f t="shared" si="6"/>
        <v>-4</v>
      </c>
      <c r="F9" s="27">
        <f t="shared" si="7"/>
        <v>30</v>
      </c>
      <c r="G9" s="31"/>
      <c r="H9" s="8">
        <v>10</v>
      </c>
      <c r="I9" s="9">
        <v>28.5</v>
      </c>
      <c r="J9" s="26">
        <v>-11</v>
      </c>
      <c r="K9" s="26">
        <f t="shared" si="0"/>
        <v>5</v>
      </c>
      <c r="L9" s="27">
        <f t="shared" si="1"/>
        <v>16</v>
      </c>
      <c r="M9" s="31"/>
      <c r="N9" s="28">
        <v>10</v>
      </c>
      <c r="O9" s="26">
        <v>28.5</v>
      </c>
      <c r="P9" s="26">
        <v>-4</v>
      </c>
      <c r="Q9" s="26">
        <f t="shared" si="2"/>
        <v>8</v>
      </c>
      <c r="R9" s="27">
        <f t="shared" si="3"/>
        <v>12</v>
      </c>
      <c r="S9" s="31"/>
      <c r="T9" s="28">
        <v>10</v>
      </c>
      <c r="U9" s="26">
        <v>28.5</v>
      </c>
      <c r="V9" s="26">
        <v>3</v>
      </c>
      <c r="W9" s="26">
        <f t="shared" si="4"/>
        <v>14</v>
      </c>
      <c r="X9" s="27">
        <f t="shared" si="5"/>
        <v>11</v>
      </c>
    </row>
    <row r="12" spans="2:24" ht="15.75" thickBot="1" x14ac:dyDescent="0.3"/>
    <row r="13" spans="2:24" ht="15.75" thickBot="1" x14ac:dyDescent="0.3">
      <c r="B13" s="127" t="s">
        <v>28</v>
      </c>
      <c r="C13" s="128"/>
      <c r="D13" s="128"/>
      <c r="E13" s="128"/>
      <c r="F13" s="128"/>
      <c r="G13" s="128"/>
      <c r="H13" s="128"/>
      <c r="I13" s="128"/>
      <c r="J13" s="128"/>
      <c r="K13" s="128"/>
      <c r="L13" s="128"/>
      <c r="M13" s="128"/>
      <c r="N13" s="128"/>
      <c r="O13" s="128"/>
      <c r="P13" s="128"/>
      <c r="Q13" s="128"/>
      <c r="R13" s="128"/>
      <c r="S13" s="128"/>
      <c r="T13" s="128"/>
      <c r="U13" s="128"/>
      <c r="V13" s="128"/>
      <c r="W13" s="128"/>
      <c r="X13" s="129"/>
    </row>
    <row r="14" spans="2:24" x14ac:dyDescent="0.25">
      <c r="B14" s="134" t="s">
        <v>27</v>
      </c>
      <c r="C14" s="135"/>
      <c r="D14" s="135"/>
      <c r="E14" s="135"/>
      <c r="F14" s="136"/>
      <c r="G14" s="29"/>
      <c r="H14" s="134" t="s">
        <v>30</v>
      </c>
      <c r="I14" s="135"/>
      <c r="J14" s="135"/>
      <c r="K14" s="135"/>
      <c r="L14" s="136"/>
      <c r="M14" s="29"/>
      <c r="N14" s="134" t="s">
        <v>31</v>
      </c>
      <c r="O14" s="135"/>
      <c r="P14" s="135"/>
      <c r="Q14" s="135"/>
      <c r="R14" s="136"/>
      <c r="S14" s="29"/>
      <c r="T14" s="134" t="s">
        <v>32</v>
      </c>
      <c r="U14" s="135"/>
      <c r="V14" s="135"/>
      <c r="W14" s="135"/>
      <c r="X14" s="136"/>
    </row>
    <row r="15" spans="2:24" ht="30" x14ac:dyDescent="0.25">
      <c r="B15" s="21" t="s">
        <v>1</v>
      </c>
      <c r="C15" s="20" t="s">
        <v>2</v>
      </c>
      <c r="D15" s="20" t="s">
        <v>29</v>
      </c>
      <c r="E15" s="20" t="s">
        <v>34</v>
      </c>
      <c r="F15" s="22" t="s">
        <v>35</v>
      </c>
      <c r="G15" s="30"/>
      <c r="H15" s="21" t="s">
        <v>1</v>
      </c>
      <c r="I15" s="20" t="s">
        <v>2</v>
      </c>
      <c r="J15" s="20" t="s">
        <v>29</v>
      </c>
      <c r="K15" s="20" t="s">
        <v>34</v>
      </c>
      <c r="L15" s="22" t="s">
        <v>35</v>
      </c>
      <c r="M15" s="30"/>
      <c r="N15" s="21" t="s">
        <v>1</v>
      </c>
      <c r="O15" s="20" t="s">
        <v>2</v>
      </c>
      <c r="P15" s="20" t="s">
        <v>29</v>
      </c>
      <c r="Q15" s="20" t="s">
        <v>34</v>
      </c>
      <c r="R15" s="22" t="s">
        <v>35</v>
      </c>
      <c r="S15" s="30"/>
      <c r="T15" s="21" t="s">
        <v>1</v>
      </c>
      <c r="U15" s="20" t="s">
        <v>2</v>
      </c>
      <c r="V15" s="20" t="s">
        <v>29</v>
      </c>
      <c r="W15" s="20" t="s">
        <v>34</v>
      </c>
      <c r="X15" s="22" t="s">
        <v>35</v>
      </c>
    </row>
    <row r="16" spans="2:24" x14ac:dyDescent="0.25">
      <c r="B16" s="6">
        <v>80</v>
      </c>
      <c r="C16" s="1">
        <v>3.75</v>
      </c>
      <c r="D16" s="1">
        <v>-36</v>
      </c>
      <c r="E16" s="1">
        <v>-30</v>
      </c>
      <c r="F16" s="7">
        <f>(E16+30)-D16</f>
        <v>36</v>
      </c>
      <c r="G16" s="30"/>
      <c r="H16" s="6">
        <v>80</v>
      </c>
      <c r="I16" s="1">
        <v>3.75</v>
      </c>
      <c r="J16" s="1">
        <v>-7</v>
      </c>
      <c r="K16" s="1">
        <v>-19</v>
      </c>
      <c r="L16" s="7">
        <f t="shared" ref="L16:L20" si="8">(K16+30)-J16</f>
        <v>18</v>
      </c>
      <c r="M16" s="30"/>
      <c r="N16" s="6">
        <v>80</v>
      </c>
      <c r="O16" s="1">
        <v>3.75</v>
      </c>
      <c r="P16" s="1">
        <v>-3</v>
      </c>
      <c r="Q16" s="1">
        <v>-18</v>
      </c>
      <c r="R16" s="7">
        <f t="shared" ref="R16:R20" si="9">(Q16+30)-P16</f>
        <v>15</v>
      </c>
      <c r="S16" s="30"/>
      <c r="T16" s="6">
        <v>80</v>
      </c>
      <c r="U16" s="1">
        <v>3.75</v>
      </c>
      <c r="V16" s="1">
        <v>-8</v>
      </c>
      <c r="W16" s="1">
        <v>-17</v>
      </c>
      <c r="X16" s="7">
        <f t="shared" ref="X16:X20" si="10">(W16+30)-V16</f>
        <v>21</v>
      </c>
    </row>
    <row r="17" spans="2:24" x14ac:dyDescent="0.25">
      <c r="B17" s="6">
        <v>40</v>
      </c>
      <c r="C17" s="1">
        <v>7.12</v>
      </c>
      <c r="D17" s="1">
        <v>-39</v>
      </c>
      <c r="E17" s="1">
        <v>-32</v>
      </c>
      <c r="F17" s="7">
        <f t="shared" ref="F17:F20" si="11">(E17+30)-D17</f>
        <v>37</v>
      </c>
      <c r="G17" s="30"/>
      <c r="H17" s="6">
        <v>40</v>
      </c>
      <c r="I17" s="1">
        <v>7.12</v>
      </c>
      <c r="J17" s="1">
        <v>-6</v>
      </c>
      <c r="K17" s="1">
        <v>-18</v>
      </c>
      <c r="L17" s="7">
        <f t="shared" si="8"/>
        <v>18</v>
      </c>
      <c r="M17" s="30"/>
      <c r="N17" s="6">
        <v>40</v>
      </c>
      <c r="O17" s="1">
        <v>7.12</v>
      </c>
      <c r="P17" s="1">
        <v>-2</v>
      </c>
      <c r="Q17" s="1">
        <v>-18</v>
      </c>
      <c r="R17" s="7">
        <f t="shared" si="9"/>
        <v>14</v>
      </c>
      <c r="S17" s="30"/>
      <c r="T17" s="6">
        <v>40</v>
      </c>
      <c r="U17" s="1">
        <v>7.12</v>
      </c>
      <c r="V17" s="1">
        <v>-6</v>
      </c>
      <c r="W17" s="1">
        <v>-17</v>
      </c>
      <c r="X17" s="7">
        <f t="shared" si="10"/>
        <v>19</v>
      </c>
    </row>
    <row r="18" spans="2:24" x14ac:dyDescent="0.25">
      <c r="B18" s="6">
        <v>20</v>
      </c>
      <c r="C18" s="1">
        <v>14.12</v>
      </c>
      <c r="D18" s="1">
        <v>-40</v>
      </c>
      <c r="E18" s="1">
        <v>-34</v>
      </c>
      <c r="F18" s="7">
        <f t="shared" si="11"/>
        <v>36</v>
      </c>
      <c r="G18" s="30"/>
      <c r="H18" s="6">
        <v>20</v>
      </c>
      <c r="I18" s="1">
        <v>14.12</v>
      </c>
      <c r="J18" s="1">
        <v>-8</v>
      </c>
      <c r="K18" s="1">
        <v>-20</v>
      </c>
      <c r="L18" s="7">
        <f t="shared" si="8"/>
        <v>18</v>
      </c>
      <c r="M18" s="30"/>
      <c r="N18" s="6">
        <v>20</v>
      </c>
      <c r="O18" s="1">
        <v>14.12</v>
      </c>
      <c r="P18" s="1">
        <v>-4</v>
      </c>
      <c r="Q18" s="1">
        <v>-21</v>
      </c>
      <c r="R18" s="7">
        <f t="shared" si="9"/>
        <v>13</v>
      </c>
      <c r="S18" s="30"/>
      <c r="T18" s="6">
        <v>20</v>
      </c>
      <c r="U18" s="1">
        <v>14.12</v>
      </c>
      <c r="V18" s="1">
        <v>0</v>
      </c>
      <c r="W18" s="1">
        <v>-14</v>
      </c>
      <c r="X18" s="7">
        <f t="shared" si="10"/>
        <v>16</v>
      </c>
    </row>
    <row r="19" spans="2:24" x14ac:dyDescent="0.25">
      <c r="B19" s="6">
        <v>15</v>
      </c>
      <c r="C19" s="1">
        <v>22.5</v>
      </c>
      <c r="D19" s="1">
        <v>-39</v>
      </c>
      <c r="E19" s="1">
        <v>-35</v>
      </c>
      <c r="F19" s="7">
        <f t="shared" si="11"/>
        <v>34</v>
      </c>
      <c r="G19" s="30"/>
      <c r="H19" s="6">
        <v>15</v>
      </c>
      <c r="I19" s="1">
        <v>22.5</v>
      </c>
      <c r="J19" s="1">
        <v>-11</v>
      </c>
      <c r="K19" s="1">
        <v>-25</v>
      </c>
      <c r="L19" s="7">
        <f t="shared" si="8"/>
        <v>16</v>
      </c>
      <c r="M19" s="30"/>
      <c r="N19" s="6">
        <v>15</v>
      </c>
      <c r="O19" s="1">
        <v>22.5</v>
      </c>
      <c r="P19" s="1">
        <v>-4</v>
      </c>
      <c r="Q19" s="1">
        <v>-21</v>
      </c>
      <c r="R19" s="7">
        <f t="shared" si="9"/>
        <v>13</v>
      </c>
      <c r="S19" s="30"/>
      <c r="T19" s="6">
        <v>15</v>
      </c>
      <c r="U19" s="1">
        <v>22.5</v>
      </c>
      <c r="V19" s="1">
        <v>1</v>
      </c>
      <c r="W19" s="1">
        <v>-16</v>
      </c>
      <c r="X19" s="7">
        <f t="shared" si="10"/>
        <v>13</v>
      </c>
    </row>
    <row r="20" spans="2:24" ht="15.75" thickBot="1" x14ac:dyDescent="0.3">
      <c r="B20" s="8">
        <v>10</v>
      </c>
      <c r="C20" s="9">
        <v>28.5</v>
      </c>
      <c r="D20" s="9">
        <v>-34</v>
      </c>
      <c r="E20" s="9">
        <v>-34</v>
      </c>
      <c r="F20" s="10">
        <f t="shared" si="11"/>
        <v>30</v>
      </c>
      <c r="G20" s="31"/>
      <c r="H20" s="8">
        <v>10</v>
      </c>
      <c r="I20" s="9">
        <v>28.5</v>
      </c>
      <c r="J20" s="9">
        <v>-11</v>
      </c>
      <c r="K20" s="9">
        <v>-25</v>
      </c>
      <c r="L20" s="10">
        <f t="shared" si="8"/>
        <v>16</v>
      </c>
      <c r="M20" s="31"/>
      <c r="N20" s="8">
        <v>10</v>
      </c>
      <c r="O20" s="9">
        <v>28.5</v>
      </c>
      <c r="P20" s="9">
        <v>-4</v>
      </c>
      <c r="Q20" s="9">
        <v>-22</v>
      </c>
      <c r="R20" s="10">
        <f t="shared" si="9"/>
        <v>12</v>
      </c>
      <c r="S20" s="31"/>
      <c r="T20" s="8">
        <v>10</v>
      </c>
      <c r="U20" s="9">
        <v>28.5</v>
      </c>
      <c r="V20" s="9">
        <v>3</v>
      </c>
      <c r="W20" s="9">
        <v>-16</v>
      </c>
      <c r="X20" s="10">
        <f t="shared" si="10"/>
        <v>11</v>
      </c>
    </row>
  </sheetData>
  <mergeCells count="10">
    <mergeCell ref="B2:X2"/>
    <mergeCell ref="B3:F3"/>
    <mergeCell ref="H3:L3"/>
    <mergeCell ref="N3:R3"/>
    <mergeCell ref="T3:X3"/>
    <mergeCell ref="B14:F14"/>
    <mergeCell ref="H14:L14"/>
    <mergeCell ref="N14:R14"/>
    <mergeCell ref="T14:X14"/>
    <mergeCell ref="B13:X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090E-A415-40B1-A920-FE8CEE99F84B}">
  <dimension ref="C1:AO346"/>
  <sheetViews>
    <sheetView topLeftCell="I41" zoomScale="62" zoomScaleNormal="62" workbookViewId="0">
      <selection activeCell="D12" sqref="D12:D17"/>
    </sheetView>
  </sheetViews>
  <sheetFormatPr defaultRowHeight="15" x14ac:dyDescent="0.25"/>
  <cols>
    <col min="10" max="10" width="9.28515625" customWidth="1"/>
  </cols>
  <sheetData>
    <row r="1" spans="3:41" ht="15.75" thickBot="1" x14ac:dyDescent="0.3"/>
    <row r="2" spans="3:41" ht="15.75" thickBot="1" x14ac:dyDescent="0.3">
      <c r="C2" t="s">
        <v>68</v>
      </c>
      <c r="E2" s="137" t="s">
        <v>59</v>
      </c>
      <c r="F2" s="137"/>
      <c r="G2" s="137"/>
      <c r="H2" s="137"/>
      <c r="I2" s="137"/>
      <c r="J2" s="54"/>
      <c r="K2" s="54"/>
      <c r="L2" s="54"/>
      <c r="M2" s="54"/>
      <c r="N2" s="54"/>
      <c r="O2" s="54"/>
      <c r="P2" s="54"/>
      <c r="Q2" s="54"/>
      <c r="S2" t="s">
        <v>68</v>
      </c>
      <c r="AE2" s="138" t="s">
        <v>66</v>
      </c>
      <c r="AF2" s="139"/>
      <c r="AG2" s="139"/>
      <c r="AH2" s="140"/>
    </row>
    <row r="3" spans="3:41" ht="150" customHeight="1" x14ac:dyDescent="0.25">
      <c r="C3" s="20" t="s">
        <v>51</v>
      </c>
      <c r="D3" s="20" t="s">
        <v>52</v>
      </c>
      <c r="E3" s="20" t="s">
        <v>53</v>
      </c>
      <c r="F3" s="20" t="s">
        <v>54</v>
      </c>
      <c r="G3" s="20" t="s">
        <v>55</v>
      </c>
      <c r="H3" s="20" t="s">
        <v>56</v>
      </c>
      <c r="I3" s="20" t="s">
        <v>57</v>
      </c>
      <c r="J3" s="20" t="s">
        <v>60</v>
      </c>
      <c r="K3" s="20" t="s">
        <v>61</v>
      </c>
      <c r="L3" s="20" t="s">
        <v>62</v>
      </c>
      <c r="M3" s="20" t="s">
        <v>63</v>
      </c>
      <c r="N3" s="20" t="s">
        <v>64</v>
      </c>
      <c r="O3" s="55"/>
      <c r="P3" s="55"/>
      <c r="Q3" s="55"/>
      <c r="S3" s="3" t="s">
        <v>51</v>
      </c>
      <c r="T3" s="4" t="s">
        <v>52</v>
      </c>
      <c r="U3" s="66" t="s">
        <v>53</v>
      </c>
      <c r="V3" s="66" t="s">
        <v>54</v>
      </c>
      <c r="W3" s="66" t="s">
        <v>55</v>
      </c>
      <c r="X3" s="66" t="s">
        <v>56</v>
      </c>
      <c r="Y3" s="67" t="s">
        <v>57</v>
      </c>
      <c r="Z3" s="74" t="s">
        <v>60</v>
      </c>
      <c r="AA3" s="75" t="s">
        <v>61</v>
      </c>
      <c r="AB3" s="75" t="s">
        <v>62</v>
      </c>
      <c r="AC3" s="75" t="s">
        <v>63</v>
      </c>
      <c r="AD3" s="76" t="s">
        <v>64</v>
      </c>
      <c r="AE3" s="87" t="s">
        <v>65</v>
      </c>
      <c r="AF3" s="70" t="s">
        <v>62</v>
      </c>
      <c r="AG3" s="70" t="s">
        <v>63</v>
      </c>
      <c r="AH3" s="71" t="s">
        <v>64</v>
      </c>
      <c r="AK3" s="141" t="s">
        <v>71</v>
      </c>
      <c r="AL3" s="141"/>
      <c r="AM3" s="141"/>
      <c r="AN3" s="141"/>
      <c r="AO3" s="141"/>
    </row>
    <row r="4" spans="3:41" x14ac:dyDescent="0.25">
      <c r="C4" s="1">
        <v>15</v>
      </c>
      <c r="D4" s="1">
        <v>100</v>
      </c>
      <c r="E4" s="1">
        <f t="shared" ref="E4" si="0">E61+30</f>
        <v>-7</v>
      </c>
      <c r="F4" s="1"/>
      <c r="G4" s="1"/>
      <c r="H4" s="1"/>
      <c r="I4" s="1"/>
      <c r="J4" s="56">
        <f>10^(E4/10)</f>
        <v>0.19952623149688795</v>
      </c>
      <c r="K4" s="1"/>
      <c r="L4" s="1"/>
      <c r="M4" s="1"/>
      <c r="N4" s="1"/>
      <c r="O4" s="15"/>
      <c r="P4" s="15"/>
      <c r="Q4" s="15"/>
      <c r="S4" s="6">
        <v>20</v>
      </c>
      <c r="T4" s="1">
        <v>500</v>
      </c>
      <c r="U4" s="68">
        <f>E13</f>
        <v>9</v>
      </c>
      <c r="V4" s="68">
        <f>F13</f>
        <v>-6</v>
      </c>
      <c r="W4" s="68">
        <f>G13</f>
        <v>-31</v>
      </c>
      <c r="X4" s="68"/>
      <c r="Y4" s="69"/>
      <c r="Z4" s="77">
        <f t="shared" ref="Z4:Z7" si="1">10^(U4/10)</f>
        <v>7.9432823472428176</v>
      </c>
      <c r="AA4" s="78">
        <f t="shared" ref="AA4:AA7" si="2">U4-V4</f>
        <v>15</v>
      </c>
      <c r="AB4" s="78">
        <f t="shared" ref="AB4:AB7" si="3">U4-W4</f>
        <v>40</v>
      </c>
      <c r="AC4" s="78">
        <f t="shared" ref="AC4:AC7" si="4">U4-X4</f>
        <v>9</v>
      </c>
      <c r="AD4" s="79">
        <f t="shared" ref="AD4:AD7" si="5">U4-Y4</f>
        <v>9</v>
      </c>
      <c r="AE4" s="88">
        <f t="shared" ref="AE4:AE7" si="6">AB4+33</f>
        <v>73</v>
      </c>
      <c r="AF4" s="68">
        <f t="shared" ref="AF4:AF7" si="7">AB4+37</f>
        <v>77</v>
      </c>
      <c r="AG4" s="68">
        <f t="shared" ref="AG4:AG7" si="8">AC4+33</f>
        <v>42</v>
      </c>
      <c r="AH4" s="69">
        <f t="shared" ref="AH4:AH7" si="9">AD4+33</f>
        <v>42</v>
      </c>
    </row>
    <row r="5" spans="3:41" x14ac:dyDescent="0.25">
      <c r="C5" s="1">
        <v>15</v>
      </c>
      <c r="D5" s="1">
        <v>500</v>
      </c>
      <c r="E5" s="1">
        <f t="shared" ref="E5:G5" si="10">E62+30</f>
        <v>7</v>
      </c>
      <c r="F5" s="1">
        <f t="shared" si="10"/>
        <v>-7</v>
      </c>
      <c r="G5" s="1">
        <f t="shared" si="10"/>
        <v>-9</v>
      </c>
      <c r="H5" s="1"/>
      <c r="I5" s="1"/>
      <c r="J5" s="56">
        <f t="shared" ref="J5:J10" si="11">10^(E5/10)</f>
        <v>5.0118723362727229</v>
      </c>
      <c r="K5" s="1">
        <f t="shared" ref="K5:K10" si="12">E5-F5</f>
        <v>14</v>
      </c>
      <c r="L5" s="1">
        <f>E5-G5</f>
        <v>16</v>
      </c>
      <c r="M5" s="1"/>
      <c r="N5" s="1"/>
      <c r="O5" s="15"/>
      <c r="P5" s="15"/>
      <c r="Q5" s="15"/>
      <c r="S5" s="6">
        <v>25</v>
      </c>
      <c r="T5" s="1">
        <v>500</v>
      </c>
      <c r="U5" s="68">
        <f>E22</f>
        <v>10</v>
      </c>
      <c r="V5" s="68">
        <f>F22</f>
        <v>-5</v>
      </c>
      <c r="W5" s="68">
        <f>G22</f>
        <v>-31</v>
      </c>
      <c r="X5" s="68"/>
      <c r="Y5" s="69"/>
      <c r="Z5" s="77">
        <f t="shared" si="1"/>
        <v>10</v>
      </c>
      <c r="AA5" s="78">
        <f t="shared" si="2"/>
        <v>15</v>
      </c>
      <c r="AB5" s="78">
        <f t="shared" si="3"/>
        <v>41</v>
      </c>
      <c r="AC5" s="78">
        <f t="shared" si="4"/>
        <v>10</v>
      </c>
      <c r="AD5" s="79">
        <f t="shared" si="5"/>
        <v>10</v>
      </c>
      <c r="AE5" s="88">
        <f t="shared" si="6"/>
        <v>74</v>
      </c>
      <c r="AF5" s="68">
        <f t="shared" si="7"/>
        <v>78</v>
      </c>
      <c r="AG5" s="68">
        <f t="shared" si="8"/>
        <v>43</v>
      </c>
      <c r="AH5" s="69">
        <f t="shared" si="9"/>
        <v>43</v>
      </c>
    </row>
    <row r="6" spans="3:41" x14ac:dyDescent="0.25">
      <c r="C6" s="1">
        <v>15</v>
      </c>
      <c r="D6" s="1">
        <v>1000</v>
      </c>
      <c r="E6" s="1">
        <f t="shared" ref="E6:H6" si="13">E63+30</f>
        <v>15</v>
      </c>
      <c r="F6" s="1">
        <f t="shared" si="13"/>
        <v>5</v>
      </c>
      <c r="G6" s="1">
        <f t="shared" si="13"/>
        <v>-12</v>
      </c>
      <c r="H6" s="1">
        <f t="shared" si="13"/>
        <v>-28</v>
      </c>
      <c r="I6" s="1"/>
      <c r="J6" s="56">
        <f t="shared" si="11"/>
        <v>31.622776601683803</v>
      </c>
      <c r="K6" s="1">
        <f t="shared" si="12"/>
        <v>10</v>
      </c>
      <c r="L6" s="1">
        <f t="shared" ref="L6:L10" si="14">E6-G6</f>
        <v>27</v>
      </c>
      <c r="M6" s="1">
        <f>E6-H6</f>
        <v>43</v>
      </c>
      <c r="N6" s="1"/>
      <c r="O6" s="15"/>
      <c r="P6" s="15"/>
      <c r="Q6" s="15"/>
      <c r="S6" s="6">
        <v>30</v>
      </c>
      <c r="T6" s="1">
        <v>500</v>
      </c>
      <c r="U6" s="68">
        <f>E31</f>
        <v>11</v>
      </c>
      <c r="V6" s="68">
        <f>F31</f>
        <v>-5</v>
      </c>
      <c r="W6" s="68">
        <f>G31</f>
        <v>-32</v>
      </c>
      <c r="X6" s="68"/>
      <c r="Y6" s="69"/>
      <c r="Z6" s="77">
        <f t="shared" si="1"/>
        <v>12.58925411794168</v>
      </c>
      <c r="AA6" s="78">
        <f t="shared" si="2"/>
        <v>16</v>
      </c>
      <c r="AB6" s="78">
        <f t="shared" si="3"/>
        <v>43</v>
      </c>
      <c r="AC6" s="78">
        <f t="shared" si="4"/>
        <v>11</v>
      </c>
      <c r="AD6" s="79">
        <f t="shared" si="5"/>
        <v>11</v>
      </c>
      <c r="AE6" s="88">
        <f t="shared" si="6"/>
        <v>76</v>
      </c>
      <c r="AF6" s="68">
        <f t="shared" si="7"/>
        <v>80</v>
      </c>
      <c r="AG6" s="68">
        <f t="shared" si="8"/>
        <v>44</v>
      </c>
      <c r="AH6" s="69">
        <f t="shared" si="9"/>
        <v>44</v>
      </c>
    </row>
    <row r="7" spans="3:41" x14ac:dyDescent="0.25">
      <c r="C7" s="1">
        <v>15</v>
      </c>
      <c r="D7" s="1">
        <v>1500</v>
      </c>
      <c r="E7" s="1">
        <f t="shared" ref="E7:I7" si="15">E64+30</f>
        <v>20</v>
      </c>
      <c r="F7" s="1">
        <f t="shared" si="15"/>
        <v>12</v>
      </c>
      <c r="G7" s="1">
        <f t="shared" si="15"/>
        <v>-3</v>
      </c>
      <c r="H7" s="1">
        <f t="shared" si="15"/>
        <v>-15</v>
      </c>
      <c r="I7" s="1">
        <f t="shared" si="15"/>
        <v>-23</v>
      </c>
      <c r="J7" s="56">
        <f t="shared" si="11"/>
        <v>100</v>
      </c>
      <c r="K7" s="1">
        <f t="shared" si="12"/>
        <v>8</v>
      </c>
      <c r="L7" s="1">
        <f t="shared" si="14"/>
        <v>23</v>
      </c>
      <c r="M7" s="1">
        <f t="shared" ref="M7:M10" si="16">E7-H7</f>
        <v>35</v>
      </c>
      <c r="N7" s="1">
        <f>E7-I7</f>
        <v>43</v>
      </c>
      <c r="O7" s="15"/>
      <c r="P7" s="15"/>
      <c r="Q7" s="15"/>
      <c r="S7" s="6">
        <v>35</v>
      </c>
      <c r="T7" s="1">
        <v>500</v>
      </c>
      <c r="U7" s="68">
        <f>E40</f>
        <v>12</v>
      </c>
      <c r="V7" s="68">
        <f>F40</f>
        <v>-5</v>
      </c>
      <c r="W7" s="68">
        <f>G40</f>
        <v>-33</v>
      </c>
      <c r="X7" s="68"/>
      <c r="Y7" s="69"/>
      <c r="Z7" s="77">
        <f t="shared" si="1"/>
        <v>15.848931924611136</v>
      </c>
      <c r="AA7" s="78">
        <f t="shared" si="2"/>
        <v>17</v>
      </c>
      <c r="AB7" s="78">
        <f t="shared" si="3"/>
        <v>45</v>
      </c>
      <c r="AC7" s="78">
        <f t="shared" si="4"/>
        <v>12</v>
      </c>
      <c r="AD7" s="79">
        <f t="shared" si="5"/>
        <v>12</v>
      </c>
      <c r="AE7" s="88">
        <f t="shared" si="6"/>
        <v>78</v>
      </c>
      <c r="AF7" s="68">
        <f t="shared" si="7"/>
        <v>82</v>
      </c>
      <c r="AG7" s="68">
        <f t="shared" si="8"/>
        <v>45</v>
      </c>
      <c r="AH7" s="69">
        <f t="shared" si="9"/>
        <v>45</v>
      </c>
    </row>
    <row r="8" spans="3:41" x14ac:dyDescent="0.25">
      <c r="C8" s="1">
        <v>15</v>
      </c>
      <c r="D8" s="1">
        <v>2000</v>
      </c>
      <c r="E8" s="1">
        <f t="shared" ref="E8:I8" si="17">E65+30</f>
        <v>24</v>
      </c>
      <c r="F8" s="1">
        <f t="shared" si="17"/>
        <v>16</v>
      </c>
      <c r="G8" s="1">
        <f t="shared" si="17"/>
        <v>2</v>
      </c>
      <c r="H8" s="1">
        <f t="shared" si="17"/>
        <v>-8</v>
      </c>
      <c r="I8" s="1">
        <f t="shared" si="17"/>
        <v>-15</v>
      </c>
      <c r="J8" s="56">
        <f t="shared" si="11"/>
        <v>251.18864315095806</v>
      </c>
      <c r="K8" s="1">
        <f t="shared" si="12"/>
        <v>8</v>
      </c>
      <c r="L8" s="1">
        <f t="shared" si="14"/>
        <v>22</v>
      </c>
      <c r="M8" s="1">
        <f t="shared" si="16"/>
        <v>32</v>
      </c>
      <c r="N8" s="1">
        <f>E8-I8</f>
        <v>39</v>
      </c>
      <c r="O8" s="15"/>
      <c r="P8" s="15"/>
      <c r="Q8" s="15"/>
      <c r="S8" s="6">
        <v>40</v>
      </c>
      <c r="T8" s="1">
        <v>500</v>
      </c>
      <c r="U8" s="68">
        <f>E49</f>
        <v>13</v>
      </c>
      <c r="V8" s="68">
        <f t="shared" ref="V8:W8" si="18">F49</f>
        <v>-4</v>
      </c>
      <c r="W8" s="68">
        <f t="shared" si="18"/>
        <v>-32</v>
      </c>
      <c r="X8" s="68"/>
      <c r="Y8" s="69"/>
      <c r="Z8" s="77">
        <f t="shared" ref="Z8" si="19">10^(U8/10)</f>
        <v>19.952623149688804</v>
      </c>
      <c r="AA8" s="78">
        <f t="shared" ref="AA8" si="20">U8-V8</f>
        <v>17</v>
      </c>
      <c r="AB8" s="78">
        <f t="shared" ref="AB8" si="21">U8-W8</f>
        <v>45</v>
      </c>
      <c r="AC8" s="78">
        <f t="shared" ref="AC8" si="22">U8-X8</f>
        <v>13</v>
      </c>
      <c r="AD8" s="79">
        <f t="shared" ref="AD8" si="23">U8-Y8</f>
        <v>13</v>
      </c>
      <c r="AE8" s="88">
        <f t="shared" ref="AE8" si="24">AB8+33</f>
        <v>78</v>
      </c>
      <c r="AF8" s="68">
        <f t="shared" ref="AF8" si="25">AB8+37</f>
        <v>82</v>
      </c>
      <c r="AG8" s="68">
        <f t="shared" ref="AG8" si="26">AC8+33</f>
        <v>46</v>
      </c>
      <c r="AH8" s="69">
        <f t="shared" ref="AH8" si="27">AD8+33</f>
        <v>46</v>
      </c>
    </row>
    <row r="9" spans="3:41" x14ac:dyDescent="0.25">
      <c r="C9" s="1">
        <v>15</v>
      </c>
      <c r="D9" s="1">
        <v>5000</v>
      </c>
      <c r="E9" s="1">
        <f t="shared" ref="E9:I9" si="28">E66+30</f>
        <v>34</v>
      </c>
      <c r="F9" s="1">
        <f t="shared" si="28"/>
        <v>24</v>
      </c>
      <c r="G9" s="1">
        <f t="shared" si="28"/>
        <v>16</v>
      </c>
      <c r="H9" s="1">
        <f t="shared" si="28"/>
        <v>10</v>
      </c>
      <c r="I9" s="1">
        <f t="shared" si="28"/>
        <v>10</v>
      </c>
      <c r="J9" s="56">
        <f t="shared" si="11"/>
        <v>2511.8864315095811</v>
      </c>
      <c r="K9" s="1">
        <f t="shared" si="12"/>
        <v>10</v>
      </c>
      <c r="L9" s="1">
        <f t="shared" si="14"/>
        <v>18</v>
      </c>
      <c r="M9" s="1">
        <f t="shared" si="16"/>
        <v>24</v>
      </c>
      <c r="N9" s="1">
        <f t="shared" ref="N9:N10" si="29">E9-I9</f>
        <v>24</v>
      </c>
      <c r="O9" s="15"/>
      <c r="P9" s="15"/>
      <c r="Q9" s="15"/>
      <c r="S9" s="6"/>
      <c r="T9" s="1"/>
      <c r="U9" s="68"/>
      <c r="V9" s="68"/>
      <c r="W9" s="68"/>
      <c r="X9" s="68"/>
      <c r="Y9" s="69"/>
      <c r="Z9" s="77"/>
      <c r="AA9" s="78"/>
      <c r="AB9" s="78"/>
      <c r="AC9" s="78"/>
      <c r="AD9" s="79"/>
      <c r="AE9" s="88"/>
      <c r="AF9" s="68"/>
      <c r="AG9" s="68"/>
      <c r="AH9" s="69"/>
    </row>
    <row r="10" spans="3:41" x14ac:dyDescent="0.25">
      <c r="C10" s="1">
        <v>15</v>
      </c>
      <c r="D10" s="1">
        <v>10000</v>
      </c>
      <c r="E10" s="1">
        <f t="shared" ref="E10:I10" si="30">E67+30</f>
        <v>36</v>
      </c>
      <c r="F10" s="1">
        <f t="shared" si="30"/>
        <v>22</v>
      </c>
      <c r="G10" s="1">
        <f t="shared" si="30"/>
        <v>20</v>
      </c>
      <c r="H10" s="1">
        <f t="shared" si="30"/>
        <v>20</v>
      </c>
      <c r="I10" s="1">
        <f t="shared" si="30"/>
        <v>15</v>
      </c>
      <c r="J10" s="56">
        <f t="shared" si="11"/>
        <v>3981.0717055349769</v>
      </c>
      <c r="K10" s="1">
        <f t="shared" si="12"/>
        <v>14</v>
      </c>
      <c r="L10" s="1">
        <f t="shared" si="14"/>
        <v>16</v>
      </c>
      <c r="M10" s="1">
        <f t="shared" si="16"/>
        <v>16</v>
      </c>
      <c r="N10" s="1">
        <f t="shared" si="29"/>
        <v>21</v>
      </c>
      <c r="O10" s="15"/>
      <c r="P10" s="15"/>
      <c r="Q10" s="15"/>
      <c r="S10" s="6">
        <v>20</v>
      </c>
      <c r="T10" s="1">
        <v>1000</v>
      </c>
      <c r="U10" s="68">
        <f>E14</f>
        <v>16</v>
      </c>
      <c r="V10" s="68">
        <f>F14</f>
        <v>6</v>
      </c>
      <c r="W10" s="68">
        <f>G14</f>
        <v>-13</v>
      </c>
      <c r="X10" s="68">
        <f>H14</f>
        <v>-25</v>
      </c>
      <c r="Y10" s="69"/>
      <c r="Z10" s="77">
        <f t="shared" ref="Z10:Z14" si="31">10^(U10/10)</f>
        <v>39.810717055349755</v>
      </c>
      <c r="AA10" s="78">
        <f t="shared" ref="AA10:AA14" si="32">U10-V10</f>
        <v>10</v>
      </c>
      <c r="AB10" s="78">
        <f t="shared" ref="AB10:AB14" si="33">U10-W10</f>
        <v>29</v>
      </c>
      <c r="AC10" s="78">
        <f t="shared" ref="AC10:AC14" si="34">U10-X10</f>
        <v>41</v>
      </c>
      <c r="AD10" s="79">
        <f t="shared" ref="AD10:AD14" si="35">U10-Y10</f>
        <v>16</v>
      </c>
      <c r="AE10" s="88">
        <f t="shared" ref="AE10:AE14" si="36">AB10+33</f>
        <v>62</v>
      </c>
      <c r="AF10" s="68">
        <f t="shared" ref="AF10:AF14" si="37">AB10+37</f>
        <v>66</v>
      </c>
      <c r="AG10" s="68">
        <f t="shared" ref="AG10:AG14" si="38">AC10+33</f>
        <v>74</v>
      </c>
      <c r="AH10" s="69">
        <f t="shared" ref="AH10:AH14" si="39">AD10+33</f>
        <v>49</v>
      </c>
    </row>
    <row r="11" spans="3:41" x14ac:dyDescent="0.25">
      <c r="C11" s="20"/>
      <c r="D11" s="20"/>
      <c r="E11" s="20"/>
      <c r="F11" s="20"/>
      <c r="G11" s="20"/>
      <c r="H11" s="20"/>
      <c r="I11" s="20"/>
      <c r="J11" s="20"/>
      <c r="K11" s="20"/>
      <c r="L11" s="20"/>
      <c r="M11" s="20"/>
      <c r="N11" s="20"/>
      <c r="O11" s="15"/>
      <c r="P11" s="15"/>
      <c r="Q11" s="15"/>
      <c r="S11" s="6">
        <v>25</v>
      </c>
      <c r="T11" s="1">
        <v>1000</v>
      </c>
      <c r="U11" s="68">
        <f>E23</f>
        <v>17</v>
      </c>
      <c r="V11" s="68">
        <f>F23</f>
        <v>6</v>
      </c>
      <c r="W11" s="68">
        <f>G23</f>
        <v>-14</v>
      </c>
      <c r="X11" s="68">
        <f>H23</f>
        <v>0</v>
      </c>
      <c r="Y11" s="69"/>
      <c r="Z11" s="77">
        <f t="shared" si="31"/>
        <v>50.118723362727238</v>
      </c>
      <c r="AA11" s="78">
        <f t="shared" si="32"/>
        <v>11</v>
      </c>
      <c r="AB11" s="78">
        <f t="shared" si="33"/>
        <v>31</v>
      </c>
      <c r="AC11" s="78">
        <f t="shared" si="34"/>
        <v>17</v>
      </c>
      <c r="AD11" s="79">
        <f t="shared" si="35"/>
        <v>17</v>
      </c>
      <c r="AE11" s="88">
        <f t="shared" si="36"/>
        <v>64</v>
      </c>
      <c r="AF11" s="68">
        <f t="shared" si="37"/>
        <v>68</v>
      </c>
      <c r="AG11" s="68">
        <f t="shared" si="38"/>
        <v>50</v>
      </c>
      <c r="AH11" s="69">
        <f t="shared" si="39"/>
        <v>50</v>
      </c>
    </row>
    <row r="12" spans="3:41" x14ac:dyDescent="0.25">
      <c r="C12" s="1">
        <v>20</v>
      </c>
      <c r="D12" s="1">
        <v>100</v>
      </c>
      <c r="E12" s="1">
        <f t="shared" ref="E12:F16" si="40">E69+30</f>
        <v>-6</v>
      </c>
      <c r="F12" s="1">
        <f t="shared" si="40"/>
        <v>-34</v>
      </c>
      <c r="G12" s="1"/>
      <c r="H12" s="1"/>
      <c r="I12" s="1"/>
      <c r="J12" s="56">
        <f>10^(E12/10)</f>
        <v>0.25118864315095801</v>
      </c>
      <c r="K12" s="1">
        <f>E12-F12</f>
        <v>28</v>
      </c>
      <c r="L12" s="1"/>
      <c r="M12" s="1"/>
      <c r="N12" s="1"/>
      <c r="O12" s="15"/>
      <c r="P12" s="15"/>
      <c r="Q12" s="15"/>
      <c r="S12" s="6">
        <v>30</v>
      </c>
      <c r="T12" s="1">
        <v>1000</v>
      </c>
      <c r="U12" s="68">
        <f>E32</f>
        <v>18</v>
      </c>
      <c r="V12" s="68">
        <f>F32</f>
        <v>7</v>
      </c>
      <c r="W12" s="68">
        <f>G32</f>
        <v>-14</v>
      </c>
      <c r="X12" s="68">
        <f>H32</f>
        <v>-24</v>
      </c>
      <c r="Y12" s="69"/>
      <c r="Z12" s="77">
        <f t="shared" si="31"/>
        <v>63.095734448019364</v>
      </c>
      <c r="AA12" s="78">
        <f t="shared" si="32"/>
        <v>11</v>
      </c>
      <c r="AB12" s="78">
        <f t="shared" si="33"/>
        <v>32</v>
      </c>
      <c r="AC12" s="78">
        <f t="shared" si="34"/>
        <v>42</v>
      </c>
      <c r="AD12" s="79">
        <f t="shared" si="35"/>
        <v>18</v>
      </c>
      <c r="AE12" s="88">
        <f t="shared" si="36"/>
        <v>65</v>
      </c>
      <c r="AF12" s="68">
        <f t="shared" si="37"/>
        <v>69</v>
      </c>
      <c r="AG12" s="68">
        <f t="shared" si="38"/>
        <v>75</v>
      </c>
      <c r="AH12" s="69">
        <f t="shared" si="39"/>
        <v>51</v>
      </c>
    </row>
    <row r="13" spans="3:41" x14ac:dyDescent="0.25">
      <c r="C13" s="1">
        <v>20</v>
      </c>
      <c r="D13" s="1">
        <v>500</v>
      </c>
      <c r="E13" s="1">
        <f t="shared" si="40"/>
        <v>9</v>
      </c>
      <c r="F13" s="1">
        <f t="shared" si="40"/>
        <v>-6</v>
      </c>
      <c r="G13" s="1">
        <f>G70+30</f>
        <v>-31</v>
      </c>
      <c r="H13" s="1"/>
      <c r="I13" s="1"/>
      <c r="J13" s="56">
        <f t="shared" ref="J13:J16" si="41">10^(E13/10)</f>
        <v>7.9432823472428176</v>
      </c>
      <c r="K13" s="1">
        <f t="shared" ref="K13:K16" si="42">E13-F13</f>
        <v>15</v>
      </c>
      <c r="L13" s="1">
        <f>E13-G13</f>
        <v>40</v>
      </c>
      <c r="M13" s="1"/>
      <c r="N13" s="1"/>
      <c r="O13" s="15"/>
      <c r="P13" s="15"/>
      <c r="Q13" s="15"/>
      <c r="S13" s="6">
        <v>35</v>
      </c>
      <c r="T13" s="1">
        <v>1000</v>
      </c>
      <c r="U13" s="68">
        <f>E41</f>
        <v>18</v>
      </c>
      <c r="V13" s="68">
        <f>F41</f>
        <v>7</v>
      </c>
      <c r="W13" s="68">
        <f>G41</f>
        <v>-15</v>
      </c>
      <c r="X13" s="68">
        <f>H41</f>
        <v>-24</v>
      </c>
      <c r="Y13" s="69"/>
      <c r="Z13" s="77">
        <f t="shared" si="31"/>
        <v>63.095734448019364</v>
      </c>
      <c r="AA13" s="78">
        <f t="shared" si="32"/>
        <v>11</v>
      </c>
      <c r="AB13" s="78">
        <f t="shared" si="33"/>
        <v>33</v>
      </c>
      <c r="AC13" s="78">
        <f t="shared" si="34"/>
        <v>42</v>
      </c>
      <c r="AD13" s="79">
        <f t="shared" si="35"/>
        <v>18</v>
      </c>
      <c r="AE13" s="88">
        <f t="shared" si="36"/>
        <v>66</v>
      </c>
      <c r="AF13" s="68">
        <f t="shared" si="37"/>
        <v>70</v>
      </c>
      <c r="AG13" s="68">
        <f t="shared" si="38"/>
        <v>75</v>
      </c>
      <c r="AH13" s="69">
        <f t="shared" si="39"/>
        <v>51</v>
      </c>
    </row>
    <row r="14" spans="3:41" x14ac:dyDescent="0.25">
      <c r="C14" s="1">
        <v>20</v>
      </c>
      <c r="D14" s="1">
        <v>1000</v>
      </c>
      <c r="E14" s="1">
        <f t="shared" si="40"/>
        <v>16</v>
      </c>
      <c r="F14" s="1">
        <f t="shared" si="40"/>
        <v>6</v>
      </c>
      <c r="G14" s="1">
        <f>G71+30</f>
        <v>-13</v>
      </c>
      <c r="H14" s="1">
        <f>H71+30</f>
        <v>-25</v>
      </c>
      <c r="I14" s="1"/>
      <c r="J14" s="56">
        <f t="shared" si="41"/>
        <v>39.810717055349755</v>
      </c>
      <c r="K14" s="1">
        <f t="shared" si="42"/>
        <v>10</v>
      </c>
      <c r="L14" s="1">
        <f t="shared" ref="L14:L16" si="43">E14-G14</f>
        <v>29</v>
      </c>
      <c r="M14" s="1">
        <f>E14-H14</f>
        <v>41</v>
      </c>
      <c r="N14" s="1"/>
      <c r="O14" s="15"/>
      <c r="P14" s="15"/>
      <c r="Q14" s="15"/>
      <c r="S14" s="6">
        <v>40</v>
      </c>
      <c r="T14" s="1">
        <v>1000</v>
      </c>
      <c r="U14" s="68">
        <f>E50</f>
        <v>20</v>
      </c>
      <c r="V14" s="68">
        <f t="shared" ref="V14:X14" si="44">F50</f>
        <v>7</v>
      </c>
      <c r="W14" s="68">
        <f t="shared" si="44"/>
        <v>-15</v>
      </c>
      <c r="X14" s="68">
        <f t="shared" si="44"/>
        <v>-24</v>
      </c>
      <c r="Y14" s="69"/>
      <c r="Z14" s="77">
        <f t="shared" si="31"/>
        <v>100</v>
      </c>
      <c r="AA14" s="78">
        <f t="shared" si="32"/>
        <v>13</v>
      </c>
      <c r="AB14" s="78">
        <f t="shared" si="33"/>
        <v>35</v>
      </c>
      <c r="AC14" s="78">
        <f t="shared" si="34"/>
        <v>44</v>
      </c>
      <c r="AD14" s="79">
        <f t="shared" si="35"/>
        <v>20</v>
      </c>
      <c r="AE14" s="88">
        <f t="shared" si="36"/>
        <v>68</v>
      </c>
      <c r="AF14" s="68">
        <f t="shared" si="37"/>
        <v>72</v>
      </c>
      <c r="AG14" s="68">
        <f t="shared" si="38"/>
        <v>77</v>
      </c>
      <c r="AH14" s="69">
        <f t="shared" si="39"/>
        <v>53</v>
      </c>
    </row>
    <row r="15" spans="3:41" x14ac:dyDescent="0.25">
      <c r="C15" s="1">
        <v>20</v>
      </c>
      <c r="D15" s="1">
        <v>1500</v>
      </c>
      <c r="E15" s="1">
        <f t="shared" si="40"/>
        <v>21</v>
      </c>
      <c r="F15" s="1">
        <f t="shared" si="40"/>
        <v>12</v>
      </c>
      <c r="G15" s="1">
        <f>G72+30</f>
        <v>-4</v>
      </c>
      <c r="H15" s="1">
        <f>H72+30</f>
        <v>-14</v>
      </c>
      <c r="I15" s="1"/>
      <c r="J15" s="56">
        <f t="shared" si="41"/>
        <v>125.89254117941677</v>
      </c>
      <c r="K15" s="1">
        <f t="shared" si="42"/>
        <v>9</v>
      </c>
      <c r="L15" s="1">
        <f t="shared" si="43"/>
        <v>25</v>
      </c>
      <c r="M15" s="1">
        <f t="shared" ref="M15:M16" si="45">E15-H15</f>
        <v>35</v>
      </c>
      <c r="N15" s="1"/>
      <c r="O15" s="15"/>
      <c r="P15" s="15"/>
      <c r="Q15" s="15"/>
      <c r="S15" s="21"/>
      <c r="T15" s="20"/>
      <c r="U15" s="70"/>
      <c r="V15" s="70"/>
      <c r="W15" s="70"/>
      <c r="X15" s="70"/>
      <c r="Y15" s="71"/>
      <c r="Z15" s="80"/>
      <c r="AA15" s="81"/>
      <c r="AB15" s="81"/>
      <c r="AC15" s="81"/>
      <c r="AD15" s="82"/>
      <c r="AE15" s="87"/>
      <c r="AF15" s="70"/>
      <c r="AG15" s="70"/>
      <c r="AH15" s="71"/>
    </row>
    <row r="16" spans="3:41" x14ac:dyDescent="0.25">
      <c r="C16" s="1">
        <v>20</v>
      </c>
      <c r="D16" s="1">
        <v>2000</v>
      </c>
      <c r="E16" s="1">
        <f t="shared" si="40"/>
        <v>25</v>
      </c>
      <c r="F16" s="1">
        <f t="shared" si="40"/>
        <v>17</v>
      </c>
      <c r="G16" s="1">
        <f>G73+30</f>
        <v>2</v>
      </c>
      <c r="H16" s="1">
        <f>H73+30</f>
        <v>-7</v>
      </c>
      <c r="I16" s="1">
        <f>I73+30</f>
        <v>-26</v>
      </c>
      <c r="J16" s="56">
        <f t="shared" si="41"/>
        <v>316.22776601683825</v>
      </c>
      <c r="K16" s="1">
        <f t="shared" si="42"/>
        <v>8</v>
      </c>
      <c r="L16" s="1">
        <f t="shared" si="43"/>
        <v>23</v>
      </c>
      <c r="M16" s="1">
        <f t="shared" si="45"/>
        <v>32</v>
      </c>
      <c r="N16" s="1">
        <f>E16-I16</f>
        <v>51</v>
      </c>
      <c r="O16" s="15"/>
      <c r="P16" s="15"/>
      <c r="Q16" s="15"/>
      <c r="S16" s="6">
        <v>20</v>
      </c>
      <c r="T16" s="1">
        <v>1500</v>
      </c>
      <c r="U16" s="68">
        <f>E15</f>
        <v>21</v>
      </c>
      <c r="V16" s="68">
        <f t="shared" ref="V16:X16" si="46">F15</f>
        <v>12</v>
      </c>
      <c r="W16" s="68">
        <f t="shared" si="46"/>
        <v>-4</v>
      </c>
      <c r="X16" s="68">
        <f t="shared" si="46"/>
        <v>-14</v>
      </c>
      <c r="Y16" s="68"/>
      <c r="Z16" s="77">
        <f t="shared" ref="Z16:Z20" si="47">10^(U16/10)</f>
        <v>125.89254117941677</v>
      </c>
      <c r="AA16" s="78">
        <f t="shared" ref="AA16:AA20" si="48">U16-V16</f>
        <v>9</v>
      </c>
      <c r="AB16" s="78">
        <f t="shared" ref="AB16:AB20" si="49">U16-W16</f>
        <v>25</v>
      </c>
      <c r="AC16" s="78">
        <f t="shared" ref="AC16:AC20" si="50">U16-X16</f>
        <v>35</v>
      </c>
      <c r="AD16" s="79">
        <f t="shared" ref="AD16:AD20" si="51">U16-Y16</f>
        <v>21</v>
      </c>
      <c r="AE16" s="88">
        <f t="shared" ref="AE16:AE20" si="52">AB16+33</f>
        <v>58</v>
      </c>
      <c r="AF16" s="68">
        <f t="shared" ref="AF16:AF20" si="53">AB16+37</f>
        <v>62</v>
      </c>
      <c r="AG16" s="68">
        <f t="shared" ref="AG16:AG20" si="54">AC16+33</f>
        <v>68</v>
      </c>
      <c r="AH16" s="69">
        <f t="shared" ref="AH16:AH20" si="55">AD16+33</f>
        <v>54</v>
      </c>
    </row>
    <row r="17" spans="3:34" x14ac:dyDescent="0.25">
      <c r="C17" s="1">
        <v>20</v>
      </c>
      <c r="D17" s="1">
        <v>5000</v>
      </c>
      <c r="E17" s="1">
        <f t="shared" ref="E17:I17" si="56">E74+30</f>
        <v>34</v>
      </c>
      <c r="F17" s="1">
        <f t="shared" si="56"/>
        <v>24</v>
      </c>
      <c r="G17" s="1">
        <f t="shared" si="56"/>
        <v>16</v>
      </c>
      <c r="H17" s="1">
        <f t="shared" si="56"/>
        <v>11</v>
      </c>
      <c r="I17" s="1">
        <f t="shared" si="56"/>
        <v>10</v>
      </c>
      <c r="J17" s="56">
        <f t="shared" ref="J17:J18" si="57">10^(E17/10)</f>
        <v>2511.8864315095811</v>
      </c>
      <c r="K17" s="1">
        <f t="shared" ref="K17:K18" si="58">E17-F17</f>
        <v>10</v>
      </c>
      <c r="L17" s="1">
        <f t="shared" ref="L17:L18" si="59">E17-G17</f>
        <v>18</v>
      </c>
      <c r="M17" s="1">
        <f t="shared" ref="M17:M18" si="60">E17-H17</f>
        <v>23</v>
      </c>
      <c r="N17" s="1">
        <f t="shared" ref="N17:N18" si="61">E17-I17</f>
        <v>24</v>
      </c>
      <c r="O17" s="15"/>
      <c r="P17" s="15"/>
      <c r="Q17" s="15"/>
      <c r="S17" s="6">
        <v>25</v>
      </c>
      <c r="T17" s="1">
        <v>1500</v>
      </c>
      <c r="U17" s="68">
        <f>E24</f>
        <v>22</v>
      </c>
      <c r="V17" s="68">
        <f t="shared" ref="V17:Y17" si="62">F24</f>
        <v>13</v>
      </c>
      <c r="W17" s="68">
        <f t="shared" si="62"/>
        <v>-5</v>
      </c>
      <c r="X17" s="68">
        <f t="shared" si="62"/>
        <v>-13</v>
      </c>
      <c r="Y17" s="68">
        <f t="shared" si="62"/>
        <v>-27</v>
      </c>
      <c r="Z17" s="77">
        <f t="shared" si="47"/>
        <v>158.48931924611153</v>
      </c>
      <c r="AA17" s="78">
        <f t="shared" si="48"/>
        <v>9</v>
      </c>
      <c r="AB17" s="78">
        <f t="shared" si="49"/>
        <v>27</v>
      </c>
      <c r="AC17" s="78">
        <f t="shared" si="50"/>
        <v>35</v>
      </c>
      <c r="AD17" s="79">
        <f t="shared" si="51"/>
        <v>49</v>
      </c>
      <c r="AE17" s="88">
        <f t="shared" si="52"/>
        <v>60</v>
      </c>
      <c r="AF17" s="68">
        <f t="shared" si="53"/>
        <v>64</v>
      </c>
      <c r="AG17" s="68">
        <f t="shared" si="54"/>
        <v>68</v>
      </c>
      <c r="AH17" s="69">
        <f t="shared" si="55"/>
        <v>82</v>
      </c>
    </row>
    <row r="18" spans="3:34" x14ac:dyDescent="0.25">
      <c r="C18" s="1">
        <v>20</v>
      </c>
      <c r="D18" s="1">
        <v>10000</v>
      </c>
      <c r="E18" s="1">
        <f t="shared" ref="E18:I18" si="63">E75+30</f>
        <v>36</v>
      </c>
      <c r="F18" s="1">
        <f t="shared" si="63"/>
        <v>23</v>
      </c>
      <c r="G18" s="1">
        <f t="shared" si="63"/>
        <v>20</v>
      </c>
      <c r="H18" s="1">
        <f t="shared" si="63"/>
        <v>20</v>
      </c>
      <c r="I18" s="1">
        <f t="shared" si="63"/>
        <v>15</v>
      </c>
      <c r="J18" s="56">
        <f t="shared" si="57"/>
        <v>3981.0717055349769</v>
      </c>
      <c r="K18" s="1">
        <f t="shared" si="58"/>
        <v>13</v>
      </c>
      <c r="L18" s="1">
        <f t="shared" si="59"/>
        <v>16</v>
      </c>
      <c r="M18" s="1">
        <f t="shared" si="60"/>
        <v>16</v>
      </c>
      <c r="N18" s="1">
        <f t="shared" si="61"/>
        <v>21</v>
      </c>
      <c r="O18" s="15"/>
      <c r="P18" s="15"/>
      <c r="Q18" s="15"/>
      <c r="S18" s="6">
        <v>30</v>
      </c>
      <c r="T18" s="1">
        <v>1500</v>
      </c>
      <c r="U18" s="68">
        <f>E33</f>
        <v>22</v>
      </c>
      <c r="V18" s="68">
        <f t="shared" ref="V18:Y18" si="64">F33</f>
        <v>13</v>
      </c>
      <c r="W18" s="68">
        <f t="shared" si="64"/>
        <v>-5</v>
      </c>
      <c r="X18" s="68">
        <f t="shared" si="64"/>
        <v>-13</v>
      </c>
      <c r="Y18" s="68">
        <f t="shared" si="64"/>
        <v>-28</v>
      </c>
      <c r="Z18" s="77">
        <f t="shared" si="47"/>
        <v>158.48931924611153</v>
      </c>
      <c r="AA18" s="78">
        <f t="shared" si="48"/>
        <v>9</v>
      </c>
      <c r="AB18" s="78">
        <f t="shared" si="49"/>
        <v>27</v>
      </c>
      <c r="AC18" s="78">
        <f t="shared" si="50"/>
        <v>35</v>
      </c>
      <c r="AD18" s="79">
        <f t="shared" si="51"/>
        <v>50</v>
      </c>
      <c r="AE18" s="88">
        <f t="shared" si="52"/>
        <v>60</v>
      </c>
      <c r="AF18" s="68">
        <f t="shared" si="53"/>
        <v>64</v>
      </c>
      <c r="AG18" s="68">
        <f t="shared" si="54"/>
        <v>68</v>
      </c>
      <c r="AH18" s="69">
        <f t="shared" si="55"/>
        <v>83</v>
      </c>
    </row>
    <row r="19" spans="3:34" x14ac:dyDescent="0.25">
      <c r="C19" s="1"/>
      <c r="D19" s="1"/>
      <c r="E19" s="1"/>
      <c r="F19" s="1"/>
      <c r="G19" s="1"/>
      <c r="H19" s="1"/>
      <c r="I19" s="1"/>
      <c r="J19" s="56"/>
      <c r="K19" s="1"/>
      <c r="L19" s="1"/>
      <c r="M19" s="1"/>
      <c r="N19" s="1"/>
      <c r="O19" s="15"/>
      <c r="P19" s="15"/>
      <c r="Q19" s="15"/>
      <c r="S19" s="6">
        <v>35</v>
      </c>
      <c r="T19" s="1">
        <v>1500</v>
      </c>
      <c r="U19" s="68">
        <f>E42</f>
        <v>23</v>
      </c>
      <c r="V19" s="68">
        <f t="shared" ref="V19:Y19" si="65">F42</f>
        <v>13</v>
      </c>
      <c r="W19" s="68">
        <f t="shared" si="65"/>
        <v>-6</v>
      </c>
      <c r="X19" s="68">
        <f t="shared" si="65"/>
        <v>-13</v>
      </c>
      <c r="Y19" s="68">
        <f t="shared" si="65"/>
        <v>-19</v>
      </c>
      <c r="Z19" s="77">
        <f t="shared" si="47"/>
        <v>199.52623149688802</v>
      </c>
      <c r="AA19" s="78">
        <f t="shared" si="48"/>
        <v>10</v>
      </c>
      <c r="AB19" s="78">
        <f t="shared" si="49"/>
        <v>29</v>
      </c>
      <c r="AC19" s="78">
        <f t="shared" si="50"/>
        <v>36</v>
      </c>
      <c r="AD19" s="79">
        <f t="shared" si="51"/>
        <v>42</v>
      </c>
      <c r="AE19" s="88">
        <f t="shared" si="52"/>
        <v>62</v>
      </c>
      <c r="AF19" s="68">
        <f t="shared" si="53"/>
        <v>66</v>
      </c>
      <c r="AG19" s="68">
        <f t="shared" si="54"/>
        <v>69</v>
      </c>
      <c r="AH19" s="69">
        <f t="shared" si="55"/>
        <v>75</v>
      </c>
    </row>
    <row r="20" spans="3:34" x14ac:dyDescent="0.25">
      <c r="C20" s="1"/>
      <c r="D20" s="1"/>
      <c r="E20" s="1"/>
      <c r="F20" s="1"/>
      <c r="G20" s="1"/>
      <c r="H20" s="1"/>
      <c r="I20" s="1"/>
      <c r="J20" s="1"/>
      <c r="K20" s="1"/>
      <c r="L20" s="1"/>
      <c r="M20" s="1"/>
      <c r="N20" s="1"/>
      <c r="O20" s="15"/>
      <c r="P20" s="15"/>
      <c r="Q20" s="15"/>
      <c r="S20" s="6">
        <v>40</v>
      </c>
      <c r="T20" s="1">
        <v>1500</v>
      </c>
      <c r="U20" s="68">
        <f>E51</f>
        <v>24</v>
      </c>
      <c r="V20" s="68">
        <f t="shared" ref="V20:Y20" si="66">F51</f>
        <v>14</v>
      </c>
      <c r="W20" s="68">
        <f t="shared" si="66"/>
        <v>-6</v>
      </c>
      <c r="X20" s="68">
        <f t="shared" si="66"/>
        <v>-12</v>
      </c>
      <c r="Y20" s="68">
        <f t="shared" si="66"/>
        <v>-28</v>
      </c>
      <c r="Z20" s="77">
        <f t="shared" si="47"/>
        <v>251.18864315095806</v>
      </c>
      <c r="AA20" s="78">
        <f t="shared" si="48"/>
        <v>10</v>
      </c>
      <c r="AB20" s="78">
        <f t="shared" si="49"/>
        <v>30</v>
      </c>
      <c r="AC20" s="78">
        <f t="shared" si="50"/>
        <v>36</v>
      </c>
      <c r="AD20" s="79">
        <f t="shared" si="51"/>
        <v>52</v>
      </c>
      <c r="AE20" s="88">
        <f t="shared" si="52"/>
        <v>63</v>
      </c>
      <c r="AF20" s="68">
        <f t="shared" si="53"/>
        <v>67</v>
      </c>
      <c r="AG20" s="68">
        <f t="shared" si="54"/>
        <v>69</v>
      </c>
      <c r="AH20" s="69">
        <f t="shared" si="55"/>
        <v>85</v>
      </c>
    </row>
    <row r="21" spans="3:34" x14ac:dyDescent="0.25">
      <c r="C21" s="1">
        <v>25</v>
      </c>
      <c r="D21" s="1">
        <v>100</v>
      </c>
      <c r="E21" s="1">
        <f t="shared" ref="E21:F25" si="67">E77+30</f>
        <v>-4</v>
      </c>
      <c r="F21" s="1">
        <f t="shared" si="67"/>
        <v>-34</v>
      </c>
      <c r="G21" s="1"/>
      <c r="H21" s="1"/>
      <c r="I21" s="1"/>
      <c r="J21" s="56">
        <f t="shared" ref="J21:J25" si="68">10^(E21/10)</f>
        <v>0.3981071705534972</v>
      </c>
      <c r="K21" s="1">
        <f>E21-F21</f>
        <v>30</v>
      </c>
      <c r="L21" s="1"/>
      <c r="M21" s="1"/>
      <c r="N21" s="1"/>
      <c r="O21" s="15"/>
      <c r="P21" s="15"/>
      <c r="Q21" s="15"/>
      <c r="S21" s="21"/>
      <c r="T21" s="20"/>
      <c r="U21" s="70"/>
      <c r="V21" s="70"/>
      <c r="W21" s="70"/>
      <c r="X21" s="70"/>
      <c r="Y21" s="71"/>
      <c r="Z21" s="80"/>
      <c r="AA21" s="81"/>
      <c r="AB21" s="81"/>
      <c r="AC21" s="81"/>
      <c r="AD21" s="82"/>
      <c r="AE21" s="87"/>
      <c r="AF21" s="70"/>
      <c r="AG21" s="70"/>
      <c r="AH21" s="71"/>
    </row>
    <row r="22" spans="3:34" x14ac:dyDescent="0.25">
      <c r="C22" s="1">
        <v>25</v>
      </c>
      <c r="D22" s="1">
        <v>500</v>
      </c>
      <c r="E22" s="1">
        <f t="shared" si="67"/>
        <v>10</v>
      </c>
      <c r="F22" s="1">
        <f t="shared" si="67"/>
        <v>-5</v>
      </c>
      <c r="G22" s="1">
        <f>G78+30</f>
        <v>-31</v>
      </c>
      <c r="H22" s="1"/>
      <c r="I22" s="1"/>
      <c r="J22" s="56">
        <f t="shared" si="68"/>
        <v>10</v>
      </c>
      <c r="K22" s="1">
        <f t="shared" ref="K22:K25" si="69">E22-F22</f>
        <v>15</v>
      </c>
      <c r="L22" s="1">
        <f>E22-G22</f>
        <v>41</v>
      </c>
      <c r="M22" s="1"/>
      <c r="N22" s="1"/>
      <c r="O22" s="15"/>
      <c r="P22" s="15"/>
      <c r="Q22" s="15"/>
      <c r="S22" s="6">
        <v>20</v>
      </c>
      <c r="T22" s="1">
        <v>2000</v>
      </c>
      <c r="U22" s="68">
        <f>E16</f>
        <v>25</v>
      </c>
      <c r="V22" s="68">
        <f t="shared" ref="V22:Y22" si="70">F16</f>
        <v>17</v>
      </c>
      <c r="W22" s="68">
        <f t="shared" si="70"/>
        <v>2</v>
      </c>
      <c r="X22" s="68">
        <f t="shared" si="70"/>
        <v>-7</v>
      </c>
      <c r="Y22" s="69">
        <f t="shared" si="70"/>
        <v>-26</v>
      </c>
      <c r="Z22" s="77">
        <f>10^(U22/10)</f>
        <v>316.22776601683825</v>
      </c>
      <c r="AA22" s="78">
        <f>U22-V22</f>
        <v>8</v>
      </c>
      <c r="AB22" s="78">
        <f>U22-W22</f>
        <v>23</v>
      </c>
      <c r="AC22" s="78">
        <f>U22-X22</f>
        <v>32</v>
      </c>
      <c r="AD22" s="79">
        <f>U22-Y22</f>
        <v>51</v>
      </c>
      <c r="AE22" s="88">
        <f>AB22+33</f>
        <v>56</v>
      </c>
      <c r="AF22" s="68">
        <f>AB22+37</f>
        <v>60</v>
      </c>
      <c r="AG22" s="68">
        <f>AC22+33</f>
        <v>65</v>
      </c>
      <c r="AH22" s="69">
        <f>AD22+33</f>
        <v>84</v>
      </c>
    </row>
    <row r="23" spans="3:34" x14ac:dyDescent="0.25">
      <c r="C23" s="1">
        <v>25</v>
      </c>
      <c r="D23" s="1">
        <v>1000</v>
      </c>
      <c r="E23" s="1">
        <f t="shared" si="67"/>
        <v>17</v>
      </c>
      <c r="F23" s="1">
        <f t="shared" si="67"/>
        <v>6</v>
      </c>
      <c r="G23" s="1">
        <f>G79+30</f>
        <v>-14</v>
      </c>
      <c r="H23" s="1"/>
      <c r="I23" s="1"/>
      <c r="J23" s="56">
        <f t="shared" si="68"/>
        <v>50.118723362727238</v>
      </c>
      <c r="K23" s="1">
        <f t="shared" si="69"/>
        <v>11</v>
      </c>
      <c r="L23" s="1">
        <f t="shared" ref="L23:L25" si="71">E23-G23</f>
        <v>31</v>
      </c>
      <c r="M23" s="1">
        <f>E23-H23</f>
        <v>17</v>
      </c>
      <c r="N23" s="1"/>
      <c r="O23" s="15"/>
      <c r="P23" s="15"/>
      <c r="Q23" s="15"/>
      <c r="S23" s="6">
        <v>25</v>
      </c>
      <c r="T23" s="1">
        <v>2000</v>
      </c>
      <c r="U23" s="68">
        <f>E25</f>
        <v>26</v>
      </c>
      <c r="V23" s="68">
        <f t="shared" ref="V23:Y23" si="72">F25</f>
        <v>17</v>
      </c>
      <c r="W23" s="68">
        <f t="shared" si="72"/>
        <v>1</v>
      </c>
      <c r="X23" s="68">
        <f t="shared" si="72"/>
        <v>-7</v>
      </c>
      <c r="Y23" s="69">
        <f t="shared" si="72"/>
        <v>-18</v>
      </c>
      <c r="Z23" s="77">
        <f t="shared" ref="Z23:Z26" si="73">10^(U23/10)</f>
        <v>398.10717055349761</v>
      </c>
      <c r="AA23" s="78">
        <f t="shared" ref="AA23:AA26" si="74">U23-V23</f>
        <v>9</v>
      </c>
      <c r="AB23" s="78">
        <f t="shared" ref="AB23:AB26" si="75">U23-W23</f>
        <v>25</v>
      </c>
      <c r="AC23" s="78">
        <f t="shared" ref="AC23:AC26" si="76">U23-X23</f>
        <v>33</v>
      </c>
      <c r="AD23" s="79">
        <f t="shared" ref="AD23:AD26" si="77">U23-Y23</f>
        <v>44</v>
      </c>
      <c r="AE23" s="88">
        <f t="shared" ref="AE23:AE26" si="78">AB23+33</f>
        <v>58</v>
      </c>
      <c r="AF23" s="68">
        <f t="shared" ref="AF23:AF26" si="79">AB23+37</f>
        <v>62</v>
      </c>
      <c r="AG23" s="68">
        <f t="shared" ref="AG23:AG26" si="80">AC23+33</f>
        <v>66</v>
      </c>
      <c r="AH23" s="69">
        <f t="shared" ref="AH23:AH26" si="81">AD23+33</f>
        <v>77</v>
      </c>
    </row>
    <row r="24" spans="3:34" x14ac:dyDescent="0.25">
      <c r="C24" s="1">
        <v>25</v>
      </c>
      <c r="D24" s="1">
        <v>1500</v>
      </c>
      <c r="E24" s="1">
        <f t="shared" si="67"/>
        <v>22</v>
      </c>
      <c r="F24" s="1">
        <f t="shared" si="67"/>
        <v>13</v>
      </c>
      <c r="G24" s="1">
        <f>G80+30</f>
        <v>-5</v>
      </c>
      <c r="H24" s="1">
        <f>H80+30</f>
        <v>-13</v>
      </c>
      <c r="I24" s="1">
        <f>I80+30</f>
        <v>-27</v>
      </c>
      <c r="J24" s="56">
        <f t="shared" si="68"/>
        <v>158.48931924611153</v>
      </c>
      <c r="K24" s="1">
        <f t="shared" si="69"/>
        <v>9</v>
      </c>
      <c r="L24" s="1">
        <f t="shared" si="71"/>
        <v>27</v>
      </c>
      <c r="M24" s="1">
        <f t="shared" ref="M24:M25" si="82">E24-H24</f>
        <v>35</v>
      </c>
      <c r="N24" s="1">
        <f>E24-I24</f>
        <v>49</v>
      </c>
      <c r="O24" s="15"/>
      <c r="P24" s="15"/>
      <c r="Q24" s="15"/>
      <c r="S24" s="6">
        <v>30</v>
      </c>
      <c r="T24" s="1">
        <v>2000</v>
      </c>
      <c r="U24" s="68">
        <f>E34</f>
        <v>26</v>
      </c>
      <c r="V24" s="68">
        <f t="shared" ref="V24:Y24" si="83">F34</f>
        <v>17</v>
      </c>
      <c r="W24" s="68">
        <f t="shared" si="83"/>
        <v>0</v>
      </c>
      <c r="X24" s="68">
        <f t="shared" si="83"/>
        <v>-6</v>
      </c>
      <c r="Y24" s="69">
        <f t="shared" si="83"/>
        <v>-19</v>
      </c>
      <c r="Z24" s="77">
        <f t="shared" si="73"/>
        <v>398.10717055349761</v>
      </c>
      <c r="AA24" s="78">
        <f t="shared" si="74"/>
        <v>9</v>
      </c>
      <c r="AB24" s="78">
        <f t="shared" si="75"/>
        <v>26</v>
      </c>
      <c r="AC24" s="78">
        <f t="shared" si="76"/>
        <v>32</v>
      </c>
      <c r="AD24" s="79">
        <f t="shared" si="77"/>
        <v>45</v>
      </c>
      <c r="AE24" s="88">
        <f t="shared" si="78"/>
        <v>59</v>
      </c>
      <c r="AF24" s="68">
        <f t="shared" si="79"/>
        <v>63</v>
      </c>
      <c r="AG24" s="68">
        <f t="shared" si="80"/>
        <v>65</v>
      </c>
      <c r="AH24" s="69">
        <f t="shared" si="81"/>
        <v>78</v>
      </c>
    </row>
    <row r="25" spans="3:34" x14ac:dyDescent="0.25">
      <c r="C25" s="1">
        <v>25</v>
      </c>
      <c r="D25" s="1">
        <v>2000</v>
      </c>
      <c r="E25" s="1">
        <f t="shared" si="67"/>
        <v>26</v>
      </c>
      <c r="F25" s="1">
        <f t="shared" si="67"/>
        <v>17</v>
      </c>
      <c r="G25" s="1">
        <f>G81+30</f>
        <v>1</v>
      </c>
      <c r="H25" s="1">
        <f>H81+30</f>
        <v>-7</v>
      </c>
      <c r="I25" s="1">
        <f>I81+30</f>
        <v>-18</v>
      </c>
      <c r="J25" s="56">
        <f t="shared" si="68"/>
        <v>398.10717055349761</v>
      </c>
      <c r="K25" s="1">
        <f t="shared" si="69"/>
        <v>9</v>
      </c>
      <c r="L25" s="1">
        <f t="shared" si="71"/>
        <v>25</v>
      </c>
      <c r="M25" s="1">
        <f t="shared" si="82"/>
        <v>33</v>
      </c>
      <c r="N25" s="1">
        <f>E25-I25</f>
        <v>44</v>
      </c>
      <c r="O25" s="15"/>
      <c r="P25" s="15"/>
      <c r="Q25" s="15"/>
      <c r="S25" s="6">
        <v>35</v>
      </c>
      <c r="T25" s="1">
        <v>2000</v>
      </c>
      <c r="U25" s="68">
        <f>E43</f>
        <v>26</v>
      </c>
      <c r="V25" s="68">
        <f t="shared" ref="V25:Y25" si="84">F43</f>
        <v>18</v>
      </c>
      <c r="W25" s="68">
        <f t="shared" si="84"/>
        <v>-9</v>
      </c>
      <c r="X25" s="68">
        <f t="shared" si="84"/>
        <v>-6</v>
      </c>
      <c r="Y25" s="69">
        <f t="shared" si="84"/>
        <v>-19</v>
      </c>
      <c r="Z25" s="77">
        <f t="shared" si="73"/>
        <v>398.10717055349761</v>
      </c>
      <c r="AA25" s="78">
        <f t="shared" si="74"/>
        <v>8</v>
      </c>
      <c r="AB25" s="78">
        <f t="shared" si="75"/>
        <v>35</v>
      </c>
      <c r="AC25" s="78">
        <f t="shared" si="76"/>
        <v>32</v>
      </c>
      <c r="AD25" s="79">
        <f t="shared" si="77"/>
        <v>45</v>
      </c>
      <c r="AE25" s="88">
        <f t="shared" si="78"/>
        <v>68</v>
      </c>
      <c r="AF25" s="68">
        <f t="shared" si="79"/>
        <v>72</v>
      </c>
      <c r="AG25" s="68">
        <f t="shared" si="80"/>
        <v>65</v>
      </c>
      <c r="AH25" s="69">
        <f t="shared" si="81"/>
        <v>78</v>
      </c>
    </row>
    <row r="26" spans="3:34" x14ac:dyDescent="0.25">
      <c r="C26" s="1">
        <v>26</v>
      </c>
      <c r="D26" s="1">
        <v>5000</v>
      </c>
      <c r="E26" s="1">
        <v>34</v>
      </c>
      <c r="F26" s="1">
        <v>24</v>
      </c>
      <c r="G26" s="1">
        <v>16</v>
      </c>
      <c r="H26" s="1">
        <v>13</v>
      </c>
      <c r="I26" s="1">
        <v>28</v>
      </c>
      <c r="J26" s="56">
        <f t="shared" ref="J26:J27" si="85">10^(E26/10)</f>
        <v>2511.8864315095811</v>
      </c>
      <c r="K26" s="1">
        <f t="shared" ref="K26:K27" si="86">E26-F26</f>
        <v>10</v>
      </c>
      <c r="L26" s="1">
        <f t="shared" ref="L26:L27" si="87">E26-G26</f>
        <v>18</v>
      </c>
      <c r="M26" s="1">
        <f t="shared" ref="M26:M27" si="88">E26-H26</f>
        <v>21</v>
      </c>
      <c r="N26" s="1">
        <f t="shared" ref="N26:N27" si="89">E26-I26</f>
        <v>6</v>
      </c>
      <c r="O26" s="15"/>
      <c r="P26" s="15"/>
      <c r="Q26" s="15"/>
      <c r="S26" s="6">
        <v>40</v>
      </c>
      <c r="T26" s="42">
        <v>2000</v>
      </c>
      <c r="U26" s="68">
        <f>E52</f>
        <v>27</v>
      </c>
      <c r="V26" s="68">
        <f t="shared" ref="V26:Y26" si="90">F52</f>
        <v>18</v>
      </c>
      <c r="W26" s="68">
        <f t="shared" si="90"/>
        <v>0</v>
      </c>
      <c r="X26" s="68">
        <f t="shared" si="90"/>
        <v>-19</v>
      </c>
      <c r="Y26" s="69">
        <f t="shared" si="90"/>
        <v>-19</v>
      </c>
      <c r="Z26" s="77">
        <f t="shared" si="73"/>
        <v>501.18723362727269</v>
      </c>
      <c r="AA26" s="78">
        <f t="shared" si="74"/>
        <v>9</v>
      </c>
      <c r="AB26" s="78">
        <f t="shared" si="75"/>
        <v>27</v>
      </c>
      <c r="AC26" s="78">
        <f t="shared" si="76"/>
        <v>46</v>
      </c>
      <c r="AD26" s="79">
        <f t="shared" si="77"/>
        <v>46</v>
      </c>
      <c r="AE26" s="88">
        <f t="shared" si="78"/>
        <v>60</v>
      </c>
      <c r="AF26" s="68">
        <f t="shared" si="79"/>
        <v>64</v>
      </c>
      <c r="AG26" s="68">
        <f t="shared" si="80"/>
        <v>79</v>
      </c>
      <c r="AH26" s="69">
        <f t="shared" si="81"/>
        <v>79</v>
      </c>
    </row>
    <row r="27" spans="3:34" s="15" customFormat="1" x14ac:dyDescent="0.25">
      <c r="C27" s="1">
        <v>26</v>
      </c>
      <c r="D27" s="1">
        <v>10000</v>
      </c>
      <c r="E27" s="1">
        <v>35</v>
      </c>
      <c r="F27" s="1">
        <v>19</v>
      </c>
      <c r="G27" s="1">
        <v>23</v>
      </c>
      <c r="H27" s="1">
        <v>20</v>
      </c>
      <c r="I27" s="1">
        <v>7</v>
      </c>
      <c r="J27" s="56">
        <f t="shared" si="85"/>
        <v>3162.2776601683804</v>
      </c>
      <c r="K27" s="1">
        <f t="shared" si="86"/>
        <v>16</v>
      </c>
      <c r="L27" s="1">
        <f t="shared" si="87"/>
        <v>12</v>
      </c>
      <c r="M27" s="1">
        <f t="shared" si="88"/>
        <v>15</v>
      </c>
      <c r="N27" s="1">
        <f t="shared" si="89"/>
        <v>28</v>
      </c>
      <c r="R27"/>
      <c r="S27" s="6"/>
      <c r="T27" s="1"/>
      <c r="U27" s="68"/>
      <c r="V27" s="68"/>
      <c r="W27" s="68"/>
      <c r="X27" s="68"/>
      <c r="Y27" s="69"/>
      <c r="Z27" s="83"/>
      <c r="AA27" s="78"/>
      <c r="AB27" s="78"/>
      <c r="AC27" s="78"/>
      <c r="AD27" s="79"/>
      <c r="AE27" s="88"/>
      <c r="AF27" s="68"/>
      <c r="AG27" s="68"/>
      <c r="AH27" s="69"/>
    </row>
    <row r="28" spans="3:34" s="15" customFormat="1" x14ac:dyDescent="0.25">
      <c r="C28" s="1"/>
      <c r="D28" s="1"/>
      <c r="E28" s="1"/>
      <c r="F28" s="1"/>
      <c r="G28" s="1"/>
      <c r="H28" s="1"/>
      <c r="I28" s="1"/>
      <c r="J28" s="56"/>
      <c r="K28" s="1"/>
      <c r="L28" s="1"/>
      <c r="M28" s="1"/>
      <c r="N28" s="1"/>
      <c r="S28" s="6">
        <v>20</v>
      </c>
      <c r="T28" s="1">
        <v>5000</v>
      </c>
      <c r="U28" s="68">
        <f>E17</f>
        <v>34</v>
      </c>
      <c r="V28" s="68">
        <f t="shared" ref="V28:Y28" si="91">F17</f>
        <v>24</v>
      </c>
      <c r="W28" s="68">
        <f t="shared" si="91"/>
        <v>16</v>
      </c>
      <c r="X28" s="68">
        <f t="shared" si="91"/>
        <v>11</v>
      </c>
      <c r="Y28" s="68">
        <f t="shared" si="91"/>
        <v>10</v>
      </c>
      <c r="Z28" s="77">
        <f>10^(U28/10)</f>
        <v>2511.8864315095811</v>
      </c>
      <c r="AA28" s="78">
        <f>U28-V28</f>
        <v>10</v>
      </c>
      <c r="AB28" s="78">
        <f>U28-W28</f>
        <v>18</v>
      </c>
      <c r="AC28" s="78">
        <f>U28-X28</f>
        <v>23</v>
      </c>
      <c r="AD28" s="79">
        <f>U28-Y28</f>
        <v>24</v>
      </c>
      <c r="AE28" s="88">
        <f>AB28+33</f>
        <v>51</v>
      </c>
      <c r="AF28" s="68">
        <f>AB28+37</f>
        <v>55</v>
      </c>
      <c r="AG28" s="68">
        <f>AC28+33</f>
        <v>56</v>
      </c>
      <c r="AH28" s="69">
        <f>AD28+33</f>
        <v>57</v>
      </c>
    </row>
    <row r="29" spans="3:34" s="15" customFormat="1" x14ac:dyDescent="0.25">
      <c r="C29" s="1"/>
      <c r="D29" s="1"/>
      <c r="E29" s="1"/>
      <c r="F29" s="1"/>
      <c r="G29" s="1"/>
      <c r="H29" s="1"/>
      <c r="I29" s="1"/>
      <c r="J29" s="1"/>
      <c r="K29" s="1"/>
      <c r="L29" s="1"/>
      <c r="M29" s="1"/>
      <c r="N29" s="1"/>
      <c r="S29" s="6">
        <v>25</v>
      </c>
      <c r="T29" s="1">
        <v>5000</v>
      </c>
      <c r="U29" s="68">
        <f>E26</f>
        <v>34</v>
      </c>
      <c r="V29" s="68">
        <f t="shared" ref="V29:Y29" si="92">F26</f>
        <v>24</v>
      </c>
      <c r="W29" s="68">
        <f t="shared" si="92"/>
        <v>16</v>
      </c>
      <c r="X29" s="68">
        <f t="shared" si="92"/>
        <v>13</v>
      </c>
      <c r="Y29" s="69">
        <f t="shared" si="92"/>
        <v>28</v>
      </c>
      <c r="Z29" s="77">
        <f t="shared" ref="Z29:Z32" si="93">10^(U29/10)</f>
        <v>2511.8864315095811</v>
      </c>
      <c r="AA29" s="78">
        <f t="shared" ref="AA29:AA32" si="94">U29-V29</f>
        <v>10</v>
      </c>
      <c r="AB29" s="78">
        <f t="shared" ref="AB29:AB32" si="95">U29-W29</f>
        <v>18</v>
      </c>
      <c r="AC29" s="78">
        <f t="shared" ref="AC29:AC32" si="96">U29-X29</f>
        <v>21</v>
      </c>
      <c r="AD29" s="79">
        <f t="shared" ref="AD29:AD32" si="97">U29-Y29</f>
        <v>6</v>
      </c>
      <c r="AE29" s="88">
        <f t="shared" ref="AE29:AE32" si="98">AB29+33</f>
        <v>51</v>
      </c>
      <c r="AF29" s="68">
        <f t="shared" ref="AF29:AF32" si="99">AB29+37</f>
        <v>55</v>
      </c>
      <c r="AG29" s="68">
        <f t="shared" ref="AG29:AG32" si="100">AC29+33</f>
        <v>54</v>
      </c>
      <c r="AH29" s="69">
        <f t="shared" ref="AH29:AH32" si="101">AD29+33</f>
        <v>39</v>
      </c>
    </row>
    <row r="30" spans="3:34" x14ac:dyDescent="0.25">
      <c r="C30" s="1">
        <v>30</v>
      </c>
      <c r="D30" s="1">
        <v>100</v>
      </c>
      <c r="E30" s="1">
        <f t="shared" ref="E30:F34" si="102">E85+30</f>
        <v>-3</v>
      </c>
      <c r="F30" s="1">
        <f t="shared" si="102"/>
        <v>-33</v>
      </c>
      <c r="G30" s="1"/>
      <c r="H30" s="1"/>
      <c r="I30" s="1"/>
      <c r="J30" s="56">
        <f t="shared" ref="J30:J34" si="103">10^(E30/10)</f>
        <v>0.50118723362727224</v>
      </c>
      <c r="K30" s="1">
        <f>E30-F30</f>
        <v>30</v>
      </c>
      <c r="L30" s="1"/>
      <c r="M30" s="1"/>
      <c r="N30" s="1"/>
      <c r="O30" s="54"/>
      <c r="P30" s="54"/>
      <c r="Q30" s="54"/>
      <c r="R30" s="15"/>
      <c r="S30" s="6">
        <v>30</v>
      </c>
      <c r="T30" s="1">
        <v>5000</v>
      </c>
      <c r="U30" s="68">
        <f>E35</f>
        <v>34</v>
      </c>
      <c r="V30" s="68">
        <f t="shared" ref="V30:Y30" si="104">F35</f>
        <v>24</v>
      </c>
      <c r="W30" s="68">
        <f t="shared" si="104"/>
        <v>17</v>
      </c>
      <c r="X30" s="68">
        <f t="shared" si="104"/>
        <v>13</v>
      </c>
      <c r="Y30" s="69">
        <f t="shared" si="104"/>
        <v>8</v>
      </c>
      <c r="Z30" s="77">
        <f t="shared" si="93"/>
        <v>2511.8864315095811</v>
      </c>
      <c r="AA30" s="78">
        <f t="shared" si="94"/>
        <v>10</v>
      </c>
      <c r="AB30" s="78">
        <f t="shared" si="95"/>
        <v>17</v>
      </c>
      <c r="AC30" s="78">
        <f t="shared" si="96"/>
        <v>21</v>
      </c>
      <c r="AD30" s="79">
        <f t="shared" si="97"/>
        <v>26</v>
      </c>
      <c r="AE30" s="88">
        <f t="shared" si="98"/>
        <v>50</v>
      </c>
      <c r="AF30" s="68">
        <f t="shared" si="99"/>
        <v>54</v>
      </c>
      <c r="AG30" s="68">
        <f t="shared" si="100"/>
        <v>54</v>
      </c>
      <c r="AH30" s="69">
        <f t="shared" si="101"/>
        <v>59</v>
      </c>
    </row>
    <row r="31" spans="3:34" x14ac:dyDescent="0.25">
      <c r="C31" s="1">
        <v>30</v>
      </c>
      <c r="D31" s="1">
        <v>500</v>
      </c>
      <c r="E31" s="1">
        <f t="shared" si="102"/>
        <v>11</v>
      </c>
      <c r="F31" s="1">
        <f t="shared" si="102"/>
        <v>-5</v>
      </c>
      <c r="G31" s="1">
        <f>G86+30</f>
        <v>-32</v>
      </c>
      <c r="H31" s="1"/>
      <c r="I31" s="1"/>
      <c r="J31" s="56">
        <f t="shared" si="103"/>
        <v>12.58925411794168</v>
      </c>
      <c r="K31" s="1">
        <f t="shared" ref="K31:K34" si="105">E31-F31</f>
        <v>16</v>
      </c>
      <c r="L31" s="1">
        <f>E31-G31</f>
        <v>43</v>
      </c>
      <c r="M31" s="1"/>
      <c r="N31" s="1"/>
      <c r="O31" s="55"/>
      <c r="P31" s="55"/>
      <c r="Q31" s="55"/>
      <c r="S31" s="6">
        <v>35</v>
      </c>
      <c r="T31" s="1">
        <v>5000</v>
      </c>
      <c r="U31" s="68">
        <f>E44</f>
        <v>34</v>
      </c>
      <c r="V31" s="68">
        <f t="shared" ref="V31:Y31" si="106">F44</f>
        <v>24</v>
      </c>
      <c r="W31" s="68">
        <f t="shared" si="106"/>
        <v>17</v>
      </c>
      <c r="X31" s="68">
        <f t="shared" si="106"/>
        <v>14</v>
      </c>
      <c r="Y31" s="69">
        <f t="shared" si="106"/>
        <v>8</v>
      </c>
      <c r="Z31" s="77">
        <f t="shared" si="93"/>
        <v>2511.8864315095811</v>
      </c>
      <c r="AA31" s="78">
        <f t="shared" si="94"/>
        <v>10</v>
      </c>
      <c r="AB31" s="78">
        <f t="shared" si="95"/>
        <v>17</v>
      </c>
      <c r="AC31" s="78">
        <f t="shared" si="96"/>
        <v>20</v>
      </c>
      <c r="AD31" s="79">
        <f t="shared" si="97"/>
        <v>26</v>
      </c>
      <c r="AE31" s="88">
        <f t="shared" si="98"/>
        <v>50</v>
      </c>
      <c r="AF31" s="68">
        <f t="shared" si="99"/>
        <v>54</v>
      </c>
      <c r="AG31" s="68">
        <f t="shared" si="100"/>
        <v>53</v>
      </c>
      <c r="AH31" s="69">
        <f t="shared" si="101"/>
        <v>59</v>
      </c>
    </row>
    <row r="32" spans="3:34" x14ac:dyDescent="0.25">
      <c r="C32" s="1">
        <v>30</v>
      </c>
      <c r="D32" s="1">
        <v>1000</v>
      </c>
      <c r="E32" s="1">
        <f t="shared" si="102"/>
        <v>18</v>
      </c>
      <c r="F32" s="1">
        <f t="shared" si="102"/>
        <v>7</v>
      </c>
      <c r="G32" s="1">
        <f>G87+30</f>
        <v>-14</v>
      </c>
      <c r="H32" s="1">
        <f>H87+30</f>
        <v>-24</v>
      </c>
      <c r="I32" s="1"/>
      <c r="J32" s="56">
        <f t="shared" si="103"/>
        <v>63.095734448019364</v>
      </c>
      <c r="K32" s="1">
        <f t="shared" si="105"/>
        <v>11</v>
      </c>
      <c r="L32" s="1">
        <f t="shared" ref="L32:L34" si="107">E32-G32</f>
        <v>32</v>
      </c>
      <c r="M32" s="1">
        <f>E32-H32</f>
        <v>42</v>
      </c>
      <c r="N32" s="1"/>
      <c r="O32" s="15"/>
      <c r="P32" s="15"/>
      <c r="Q32" s="15"/>
      <c r="S32" s="41">
        <v>40</v>
      </c>
      <c r="T32" s="1">
        <v>5000</v>
      </c>
      <c r="U32" s="68">
        <f>E53</f>
        <v>34</v>
      </c>
      <c r="V32" s="68">
        <f t="shared" ref="V32:Y32" si="108">F53</f>
        <v>23</v>
      </c>
      <c r="W32" s="68">
        <f t="shared" si="108"/>
        <v>17</v>
      </c>
      <c r="X32" s="68">
        <f t="shared" si="108"/>
        <v>15</v>
      </c>
      <c r="Y32" s="69">
        <f t="shared" si="108"/>
        <v>8</v>
      </c>
      <c r="Z32" s="77">
        <f t="shared" si="93"/>
        <v>2511.8864315095811</v>
      </c>
      <c r="AA32" s="78">
        <f t="shared" si="94"/>
        <v>11</v>
      </c>
      <c r="AB32" s="78">
        <f t="shared" si="95"/>
        <v>17</v>
      </c>
      <c r="AC32" s="78">
        <f t="shared" si="96"/>
        <v>19</v>
      </c>
      <c r="AD32" s="79">
        <f t="shared" si="97"/>
        <v>26</v>
      </c>
      <c r="AE32" s="88">
        <f t="shared" si="98"/>
        <v>50</v>
      </c>
      <c r="AF32" s="68">
        <f t="shared" si="99"/>
        <v>54</v>
      </c>
      <c r="AG32" s="68">
        <f t="shared" si="100"/>
        <v>52</v>
      </c>
      <c r="AH32" s="69">
        <f t="shared" si="101"/>
        <v>59</v>
      </c>
    </row>
    <row r="33" spans="3:35" x14ac:dyDescent="0.25">
      <c r="C33" s="1">
        <v>30</v>
      </c>
      <c r="D33" s="1">
        <v>1500</v>
      </c>
      <c r="E33" s="1">
        <f t="shared" si="102"/>
        <v>22</v>
      </c>
      <c r="F33" s="1">
        <f t="shared" si="102"/>
        <v>13</v>
      </c>
      <c r="G33" s="1">
        <f>G88+30</f>
        <v>-5</v>
      </c>
      <c r="H33" s="1">
        <f>H88+30</f>
        <v>-13</v>
      </c>
      <c r="I33" s="1">
        <f>I88+30</f>
        <v>-28</v>
      </c>
      <c r="J33" s="56">
        <f t="shared" si="103"/>
        <v>158.48931924611153</v>
      </c>
      <c r="K33" s="1">
        <f t="shared" si="105"/>
        <v>9</v>
      </c>
      <c r="L33" s="1">
        <f t="shared" si="107"/>
        <v>27</v>
      </c>
      <c r="M33" s="1">
        <f t="shared" ref="M33:M34" si="109">E33-H33</f>
        <v>35</v>
      </c>
      <c r="N33" s="1">
        <f>E33-I33</f>
        <v>50</v>
      </c>
      <c r="O33" s="15"/>
      <c r="P33" s="15"/>
      <c r="Q33" s="15"/>
      <c r="S33" s="6"/>
      <c r="T33" s="1"/>
      <c r="U33" s="68"/>
      <c r="V33" s="68"/>
      <c r="W33" s="68"/>
      <c r="X33" s="68"/>
      <c r="Y33" s="69"/>
      <c r="Z33" s="83"/>
      <c r="AA33" s="78"/>
      <c r="AB33" s="78"/>
      <c r="AC33" s="78"/>
      <c r="AD33" s="79"/>
      <c r="AE33" s="88"/>
      <c r="AF33" s="68"/>
      <c r="AG33" s="68"/>
      <c r="AH33" s="69"/>
    </row>
    <row r="34" spans="3:35" x14ac:dyDescent="0.25">
      <c r="C34" s="1">
        <v>30</v>
      </c>
      <c r="D34" s="1">
        <v>2000</v>
      </c>
      <c r="E34" s="1">
        <f t="shared" si="102"/>
        <v>26</v>
      </c>
      <c r="F34" s="1">
        <f t="shared" si="102"/>
        <v>17</v>
      </c>
      <c r="G34" s="1">
        <f>G89+30</f>
        <v>0</v>
      </c>
      <c r="H34" s="1">
        <f>H89+30</f>
        <v>-6</v>
      </c>
      <c r="I34" s="1">
        <f>I89+30</f>
        <v>-19</v>
      </c>
      <c r="J34" s="56">
        <f t="shared" si="103"/>
        <v>398.10717055349761</v>
      </c>
      <c r="K34" s="1">
        <f t="shared" si="105"/>
        <v>9</v>
      </c>
      <c r="L34" s="1">
        <f t="shared" si="107"/>
        <v>26</v>
      </c>
      <c r="M34" s="1">
        <f t="shared" si="109"/>
        <v>32</v>
      </c>
      <c r="N34" s="1">
        <f>E34-I34</f>
        <v>45</v>
      </c>
      <c r="O34" s="15"/>
      <c r="P34" s="15"/>
      <c r="Q34" s="15"/>
      <c r="S34" s="6">
        <v>20</v>
      </c>
      <c r="T34" s="1">
        <v>10000</v>
      </c>
      <c r="U34" s="68">
        <f>E18</f>
        <v>36</v>
      </c>
      <c r="V34" s="68">
        <f t="shared" ref="V34:Y34" si="110">F18</f>
        <v>23</v>
      </c>
      <c r="W34" s="68">
        <f t="shared" si="110"/>
        <v>20</v>
      </c>
      <c r="X34" s="68">
        <f t="shared" si="110"/>
        <v>20</v>
      </c>
      <c r="Y34" s="69">
        <f t="shared" si="110"/>
        <v>15</v>
      </c>
      <c r="Z34" s="77">
        <f t="shared" ref="Z34:Z38" si="111">10^(U34/10)</f>
        <v>3981.0717055349769</v>
      </c>
      <c r="AA34" s="78">
        <f t="shared" ref="AA34:AA38" si="112">U34-V34</f>
        <v>13</v>
      </c>
      <c r="AB34" s="78">
        <f t="shared" ref="AB34:AB38" si="113">U34-W34</f>
        <v>16</v>
      </c>
      <c r="AC34" s="78">
        <f t="shared" ref="AC34:AC38" si="114">U34-X34</f>
        <v>16</v>
      </c>
      <c r="AD34" s="79">
        <f t="shared" ref="AD34:AD38" si="115">U34-Y34</f>
        <v>21</v>
      </c>
      <c r="AE34" s="88">
        <f t="shared" ref="AE34:AE38" si="116">AB34+33</f>
        <v>49</v>
      </c>
      <c r="AF34" s="68">
        <f t="shared" ref="AF34:AF38" si="117">AB34+37</f>
        <v>53</v>
      </c>
      <c r="AG34" s="68">
        <f t="shared" ref="AG34:AG38" si="118">AC34+33</f>
        <v>49</v>
      </c>
      <c r="AH34" s="69">
        <f t="shared" ref="AH34:AH38" si="119">AD34+33</f>
        <v>54</v>
      </c>
    </row>
    <row r="35" spans="3:35" x14ac:dyDescent="0.25">
      <c r="C35" s="1">
        <v>30</v>
      </c>
      <c r="D35" s="1">
        <v>5000</v>
      </c>
      <c r="E35" s="1">
        <f>E90+30</f>
        <v>34</v>
      </c>
      <c r="F35" s="1">
        <f t="shared" ref="F35:I35" si="120">F90+30</f>
        <v>24</v>
      </c>
      <c r="G35" s="1">
        <f t="shared" si="120"/>
        <v>17</v>
      </c>
      <c r="H35" s="1">
        <f t="shared" si="120"/>
        <v>13</v>
      </c>
      <c r="I35" s="1">
        <f t="shared" si="120"/>
        <v>8</v>
      </c>
      <c r="J35" s="56">
        <f t="shared" ref="J35:J36" si="121">10^(E35/10)</f>
        <v>2511.8864315095811</v>
      </c>
      <c r="K35" s="1">
        <f t="shared" ref="K35:K36" si="122">E35-F35</f>
        <v>10</v>
      </c>
      <c r="L35" s="1">
        <f t="shared" ref="L35:L36" si="123">E35-G35</f>
        <v>17</v>
      </c>
      <c r="M35" s="1">
        <f t="shared" ref="M35:M36" si="124">E35-H35</f>
        <v>21</v>
      </c>
      <c r="N35" s="1">
        <f t="shared" ref="N35:N36" si="125">E35-I35</f>
        <v>26</v>
      </c>
      <c r="O35" s="15"/>
      <c r="P35" s="15"/>
      <c r="Q35" s="15"/>
      <c r="S35" s="6">
        <v>26</v>
      </c>
      <c r="T35" s="1">
        <v>10000</v>
      </c>
      <c r="U35" s="68">
        <f>E27</f>
        <v>35</v>
      </c>
      <c r="V35" s="68">
        <f t="shared" ref="V35:Y35" si="126">F27</f>
        <v>19</v>
      </c>
      <c r="W35" s="68">
        <f t="shared" si="126"/>
        <v>23</v>
      </c>
      <c r="X35" s="68">
        <f t="shared" si="126"/>
        <v>20</v>
      </c>
      <c r="Y35" s="69">
        <f t="shared" si="126"/>
        <v>7</v>
      </c>
      <c r="Z35" s="77">
        <f t="shared" si="111"/>
        <v>3162.2776601683804</v>
      </c>
      <c r="AA35" s="78">
        <f t="shared" si="112"/>
        <v>16</v>
      </c>
      <c r="AB35" s="78">
        <f t="shared" si="113"/>
        <v>12</v>
      </c>
      <c r="AC35" s="78">
        <f t="shared" si="114"/>
        <v>15</v>
      </c>
      <c r="AD35" s="79">
        <f t="shared" si="115"/>
        <v>28</v>
      </c>
      <c r="AE35" s="88">
        <f t="shared" si="116"/>
        <v>45</v>
      </c>
      <c r="AF35" s="68">
        <f t="shared" si="117"/>
        <v>49</v>
      </c>
      <c r="AG35" s="68">
        <f t="shared" si="118"/>
        <v>48</v>
      </c>
      <c r="AH35" s="69">
        <f t="shared" si="119"/>
        <v>61</v>
      </c>
    </row>
    <row r="36" spans="3:35" x14ac:dyDescent="0.25">
      <c r="C36" s="1">
        <v>30</v>
      </c>
      <c r="D36" s="1">
        <v>10000</v>
      </c>
      <c r="E36" s="1">
        <f>E91+30</f>
        <v>36</v>
      </c>
      <c r="F36" s="1">
        <f t="shared" ref="F36:I36" si="127">F91+30</f>
        <v>24</v>
      </c>
      <c r="G36" s="1">
        <f t="shared" si="127"/>
        <v>20</v>
      </c>
      <c r="H36" s="1">
        <f t="shared" si="127"/>
        <v>19</v>
      </c>
      <c r="I36" s="1">
        <f t="shared" si="127"/>
        <v>15</v>
      </c>
      <c r="J36" s="56">
        <f t="shared" si="121"/>
        <v>3981.0717055349769</v>
      </c>
      <c r="K36" s="1">
        <f t="shared" si="122"/>
        <v>12</v>
      </c>
      <c r="L36" s="1">
        <f t="shared" si="123"/>
        <v>16</v>
      </c>
      <c r="M36" s="1">
        <f t="shared" si="124"/>
        <v>17</v>
      </c>
      <c r="N36" s="1">
        <f t="shared" si="125"/>
        <v>21</v>
      </c>
      <c r="O36" s="15"/>
      <c r="P36" s="15"/>
      <c r="Q36" s="15"/>
      <c r="S36" s="6">
        <v>30</v>
      </c>
      <c r="T36" s="1">
        <v>10000</v>
      </c>
      <c r="U36" s="68">
        <f>E36</f>
        <v>36</v>
      </c>
      <c r="V36" s="68">
        <f t="shared" ref="V36:Y36" si="128">F36</f>
        <v>24</v>
      </c>
      <c r="W36" s="68">
        <f t="shared" si="128"/>
        <v>20</v>
      </c>
      <c r="X36" s="68">
        <f t="shared" si="128"/>
        <v>19</v>
      </c>
      <c r="Y36" s="69">
        <f t="shared" si="128"/>
        <v>15</v>
      </c>
      <c r="Z36" s="77">
        <f t="shared" si="111"/>
        <v>3981.0717055349769</v>
      </c>
      <c r="AA36" s="78">
        <f t="shared" si="112"/>
        <v>12</v>
      </c>
      <c r="AB36" s="78">
        <f t="shared" si="113"/>
        <v>16</v>
      </c>
      <c r="AC36" s="78">
        <f t="shared" si="114"/>
        <v>17</v>
      </c>
      <c r="AD36" s="79">
        <f t="shared" si="115"/>
        <v>21</v>
      </c>
      <c r="AE36" s="88">
        <f t="shared" si="116"/>
        <v>49</v>
      </c>
      <c r="AF36" s="68">
        <f t="shared" si="117"/>
        <v>53</v>
      </c>
      <c r="AG36" s="68">
        <f t="shared" si="118"/>
        <v>50</v>
      </c>
      <c r="AH36" s="69">
        <f t="shared" si="119"/>
        <v>54</v>
      </c>
    </row>
    <row r="37" spans="3:35" x14ac:dyDescent="0.25">
      <c r="C37" s="1"/>
      <c r="D37" s="1"/>
      <c r="E37" s="1"/>
      <c r="F37" s="1"/>
      <c r="G37" s="1"/>
      <c r="H37" s="1"/>
      <c r="I37" s="1"/>
      <c r="J37" s="56"/>
      <c r="K37" s="1"/>
      <c r="L37" s="1"/>
      <c r="M37" s="1"/>
      <c r="N37" s="1"/>
      <c r="O37" s="15"/>
      <c r="P37" s="15"/>
      <c r="Q37" s="15"/>
      <c r="S37" s="6">
        <v>35</v>
      </c>
      <c r="T37" s="1">
        <v>10000</v>
      </c>
      <c r="U37" s="68">
        <f>E45</f>
        <v>36</v>
      </c>
      <c r="V37" s="68">
        <f t="shared" ref="V37:Y37" si="129">F45</f>
        <v>24</v>
      </c>
      <c r="W37" s="68">
        <f t="shared" si="129"/>
        <v>20</v>
      </c>
      <c r="X37" s="68">
        <f t="shared" si="129"/>
        <v>19</v>
      </c>
      <c r="Y37" s="69">
        <f t="shared" si="129"/>
        <v>15</v>
      </c>
      <c r="Z37" s="77">
        <f t="shared" ref="Z37" si="130">10^(U37/10)</f>
        <v>3981.0717055349769</v>
      </c>
      <c r="AA37" s="78">
        <f t="shared" ref="AA37" si="131">U37-V37</f>
        <v>12</v>
      </c>
      <c r="AB37" s="78">
        <f t="shared" ref="AB37" si="132">U37-W37</f>
        <v>16</v>
      </c>
      <c r="AC37" s="78">
        <f t="shared" ref="AC37" si="133">U37-X37</f>
        <v>17</v>
      </c>
      <c r="AD37" s="79">
        <f t="shared" ref="AD37" si="134">U37-Y37</f>
        <v>21</v>
      </c>
      <c r="AE37" s="88">
        <f t="shared" ref="AE37" si="135">AB37+33</f>
        <v>49</v>
      </c>
      <c r="AF37" s="68">
        <f t="shared" ref="AF37" si="136">AB37+37</f>
        <v>53</v>
      </c>
      <c r="AG37" s="68">
        <f t="shared" ref="AG37" si="137">AC37+33</f>
        <v>50</v>
      </c>
      <c r="AH37" s="69">
        <f t="shared" ref="AH37" si="138">AD37+33</f>
        <v>54</v>
      </c>
    </row>
    <row r="38" spans="3:35" ht="15.75" thickBot="1" x14ac:dyDescent="0.3">
      <c r="C38" s="1"/>
      <c r="D38" s="1"/>
      <c r="E38" s="1"/>
      <c r="F38" s="1"/>
      <c r="G38" s="1"/>
      <c r="H38" s="1"/>
      <c r="I38" s="1"/>
      <c r="J38" s="1"/>
      <c r="K38" s="1"/>
      <c r="L38" s="1"/>
      <c r="M38" s="1"/>
      <c r="N38" s="1"/>
      <c r="O38" s="15"/>
      <c r="P38" s="15"/>
      <c r="Q38" s="15"/>
      <c r="S38" s="8">
        <v>40</v>
      </c>
      <c r="T38" s="9">
        <v>10000</v>
      </c>
      <c r="U38" s="72">
        <f>E54</f>
        <v>36</v>
      </c>
      <c r="V38" s="72">
        <f t="shared" ref="V38:Y38" si="139">F54</f>
        <v>24</v>
      </c>
      <c r="W38" s="72">
        <f t="shared" si="139"/>
        <v>29</v>
      </c>
      <c r="X38" s="72">
        <f t="shared" si="139"/>
        <v>19</v>
      </c>
      <c r="Y38" s="73">
        <f t="shared" si="139"/>
        <v>15</v>
      </c>
      <c r="Z38" s="84">
        <f t="shared" si="111"/>
        <v>3981.0717055349769</v>
      </c>
      <c r="AA38" s="85">
        <f t="shared" si="112"/>
        <v>12</v>
      </c>
      <c r="AB38" s="85">
        <f t="shared" si="113"/>
        <v>7</v>
      </c>
      <c r="AC38" s="85">
        <f t="shared" si="114"/>
        <v>17</v>
      </c>
      <c r="AD38" s="86">
        <f t="shared" si="115"/>
        <v>21</v>
      </c>
      <c r="AE38" s="89">
        <f t="shared" si="116"/>
        <v>40</v>
      </c>
      <c r="AF38" s="72">
        <f t="shared" si="117"/>
        <v>44</v>
      </c>
      <c r="AG38" s="72">
        <f t="shared" si="118"/>
        <v>50</v>
      </c>
      <c r="AH38" s="73">
        <f t="shared" si="119"/>
        <v>54</v>
      </c>
    </row>
    <row r="39" spans="3:35" x14ac:dyDescent="0.25">
      <c r="C39" s="1">
        <v>35</v>
      </c>
      <c r="D39" s="1">
        <v>100</v>
      </c>
      <c r="E39" s="1">
        <f t="shared" ref="E39:F42" si="140">E93+30</f>
        <v>-2</v>
      </c>
      <c r="F39" s="1">
        <f t="shared" si="140"/>
        <v>-33</v>
      </c>
      <c r="G39" s="1"/>
      <c r="H39" s="1"/>
      <c r="I39" s="1"/>
      <c r="J39" s="56">
        <f t="shared" ref="J39:J43" si="141">10^(E39/10)</f>
        <v>0.63095734448019325</v>
      </c>
      <c r="K39" s="1">
        <f>E39-F39</f>
        <v>31</v>
      </c>
      <c r="L39" s="1"/>
      <c r="M39" s="1"/>
      <c r="N39" s="1"/>
      <c r="O39" s="15"/>
      <c r="P39" s="15"/>
      <c r="Q39" s="15"/>
      <c r="R39" s="15"/>
      <c r="S39" s="15"/>
      <c r="T39" s="15"/>
      <c r="U39" s="95"/>
      <c r="V39" s="95"/>
      <c r="W39" s="95"/>
      <c r="X39" s="95"/>
      <c r="Y39" s="95"/>
      <c r="Z39" s="96"/>
      <c r="AA39" s="97"/>
      <c r="AB39" s="97"/>
      <c r="AC39" s="97"/>
      <c r="AD39" s="97"/>
      <c r="AE39" s="95"/>
      <c r="AF39" s="95"/>
      <c r="AG39" s="95"/>
      <c r="AH39" s="95"/>
      <c r="AI39" s="15"/>
    </row>
    <row r="40" spans="3:35" x14ac:dyDescent="0.25">
      <c r="C40" s="1">
        <v>35</v>
      </c>
      <c r="D40" s="1">
        <v>500</v>
      </c>
      <c r="E40" s="1">
        <f t="shared" si="140"/>
        <v>12</v>
      </c>
      <c r="F40" s="1">
        <f t="shared" si="140"/>
        <v>-5</v>
      </c>
      <c r="G40" s="1">
        <f>G94+30</f>
        <v>-33</v>
      </c>
      <c r="H40" s="1"/>
      <c r="I40" s="1"/>
      <c r="J40" s="56">
        <f t="shared" si="141"/>
        <v>15.848931924611136</v>
      </c>
      <c r="K40" s="1">
        <f t="shared" ref="K40:K43" si="142">E40-F40</f>
        <v>17</v>
      </c>
      <c r="L40" s="1">
        <f>E40-G40</f>
        <v>45</v>
      </c>
      <c r="M40" s="1"/>
      <c r="N40" s="1"/>
      <c r="O40" s="15"/>
      <c r="P40" s="15"/>
      <c r="Q40" s="15"/>
      <c r="R40" s="15"/>
      <c r="S40" s="15"/>
      <c r="T40" s="15"/>
      <c r="U40" s="95"/>
      <c r="V40" s="95"/>
      <c r="W40" s="95"/>
      <c r="X40" s="95"/>
      <c r="Y40" s="95"/>
      <c r="Z40" s="96"/>
      <c r="AA40" s="97"/>
      <c r="AB40" s="97"/>
      <c r="AC40" s="97"/>
      <c r="AD40" s="97"/>
      <c r="AE40" s="95"/>
      <c r="AF40" s="95"/>
      <c r="AG40" s="95"/>
      <c r="AH40" s="95"/>
      <c r="AI40" s="15"/>
    </row>
    <row r="41" spans="3:35" ht="45.75" thickBot="1" x14ac:dyDescent="0.3">
      <c r="C41" s="1">
        <v>35</v>
      </c>
      <c r="D41" s="1">
        <v>1000</v>
      </c>
      <c r="E41" s="1">
        <f t="shared" si="140"/>
        <v>18</v>
      </c>
      <c r="F41" s="1">
        <f t="shared" si="140"/>
        <v>7</v>
      </c>
      <c r="G41" s="1">
        <f>G95+30</f>
        <v>-15</v>
      </c>
      <c r="H41" s="1">
        <f>H95+30</f>
        <v>-24</v>
      </c>
      <c r="I41" s="1"/>
      <c r="J41" s="56">
        <f t="shared" si="141"/>
        <v>63.095734448019364</v>
      </c>
      <c r="K41" s="1">
        <f t="shared" si="142"/>
        <v>11</v>
      </c>
      <c r="L41" s="1">
        <f t="shared" ref="L41:L43" si="143">E41-G41</f>
        <v>33</v>
      </c>
      <c r="M41" s="1">
        <f>E41-H41</f>
        <v>42</v>
      </c>
      <c r="N41" s="1"/>
      <c r="O41" s="15"/>
      <c r="P41" s="15"/>
      <c r="Q41" s="15"/>
      <c r="S41" s="98" t="s">
        <v>51</v>
      </c>
      <c r="T41" s="99" t="s">
        <v>52</v>
      </c>
      <c r="U41" s="100" t="s">
        <v>53</v>
      </c>
      <c r="V41" s="100" t="s">
        <v>54</v>
      </c>
      <c r="W41" s="100" t="s">
        <v>55</v>
      </c>
      <c r="X41" s="100" t="s">
        <v>56</v>
      </c>
      <c r="Y41" s="101" t="s">
        <v>57</v>
      </c>
      <c r="Z41" s="102" t="s">
        <v>60</v>
      </c>
      <c r="AA41" s="103" t="s">
        <v>61</v>
      </c>
      <c r="AB41" s="103" t="s">
        <v>62</v>
      </c>
      <c r="AC41" s="103" t="s">
        <v>63</v>
      </c>
      <c r="AD41" s="104" t="s">
        <v>64</v>
      </c>
    </row>
    <row r="42" spans="3:35" x14ac:dyDescent="0.25">
      <c r="C42" s="1">
        <v>35</v>
      </c>
      <c r="D42" s="1">
        <v>1500</v>
      </c>
      <c r="E42" s="1">
        <f t="shared" si="140"/>
        <v>23</v>
      </c>
      <c r="F42" s="1">
        <f t="shared" si="140"/>
        <v>13</v>
      </c>
      <c r="G42" s="1">
        <f>G96+30</f>
        <v>-6</v>
      </c>
      <c r="H42" s="1">
        <f>H96+30</f>
        <v>-13</v>
      </c>
      <c r="I42" s="1">
        <f>I96+30</f>
        <v>-19</v>
      </c>
      <c r="J42" s="56">
        <f t="shared" si="141"/>
        <v>199.52623149688802</v>
      </c>
      <c r="K42" s="1">
        <f t="shared" si="142"/>
        <v>10</v>
      </c>
      <c r="L42" s="1">
        <f t="shared" si="143"/>
        <v>29</v>
      </c>
      <c r="M42" s="1">
        <f t="shared" ref="M42:M43" si="144">E42-H42</f>
        <v>36</v>
      </c>
      <c r="N42" s="1">
        <f>E42-I42</f>
        <v>42</v>
      </c>
      <c r="O42" s="15"/>
      <c r="P42" s="15"/>
      <c r="Q42" s="15"/>
      <c r="R42" s="59" t="s">
        <v>67</v>
      </c>
      <c r="S42" s="60">
        <v>26</v>
      </c>
      <c r="T42" s="60">
        <v>10000</v>
      </c>
      <c r="U42" s="60">
        <v>35</v>
      </c>
      <c r="V42" s="60">
        <v>24</v>
      </c>
      <c r="W42" s="60">
        <v>19</v>
      </c>
      <c r="X42" s="60">
        <v>16</v>
      </c>
      <c r="Y42" s="61">
        <v>30</v>
      </c>
      <c r="Z42" s="63">
        <f t="shared" ref="Z42:Z47" si="145">10^(U42/10)</f>
        <v>3162.2776601683804</v>
      </c>
      <c r="AA42" s="60">
        <f t="shared" ref="AA42:AA47" si="146">U42-V42</f>
        <v>11</v>
      </c>
      <c r="AB42" s="60">
        <f t="shared" ref="AB42:AB47" si="147">U42-W42</f>
        <v>16</v>
      </c>
      <c r="AC42" s="60">
        <f t="shared" ref="AC42:AC47" si="148">U42-X42</f>
        <v>19</v>
      </c>
      <c r="AD42" s="61">
        <f t="shared" ref="AD42:AD47" si="149">U42-Y42</f>
        <v>5</v>
      </c>
      <c r="AE42" s="59"/>
      <c r="AF42" s="60"/>
      <c r="AG42" s="60"/>
      <c r="AH42" s="61"/>
    </row>
    <row r="43" spans="3:35" x14ac:dyDescent="0.25">
      <c r="C43" s="1">
        <v>35</v>
      </c>
      <c r="D43" s="1">
        <v>2000</v>
      </c>
      <c r="E43" s="1">
        <f t="shared" ref="E43:I43" si="150">E97+30</f>
        <v>26</v>
      </c>
      <c r="F43" s="1">
        <f t="shared" si="150"/>
        <v>18</v>
      </c>
      <c r="G43" s="1">
        <f t="shared" si="150"/>
        <v>-9</v>
      </c>
      <c r="H43" s="1">
        <f t="shared" si="150"/>
        <v>-6</v>
      </c>
      <c r="I43" s="1">
        <f t="shared" si="150"/>
        <v>-19</v>
      </c>
      <c r="J43" s="56">
        <f t="shared" si="141"/>
        <v>398.10717055349761</v>
      </c>
      <c r="K43" s="1">
        <f t="shared" si="142"/>
        <v>8</v>
      </c>
      <c r="L43" s="1">
        <f t="shared" si="143"/>
        <v>35</v>
      </c>
      <c r="M43" s="1">
        <f t="shared" si="144"/>
        <v>32</v>
      </c>
      <c r="N43" s="1">
        <f>E43-I43</f>
        <v>45</v>
      </c>
      <c r="O43" s="15"/>
      <c r="P43" s="15"/>
      <c r="Q43" s="15"/>
      <c r="R43" s="6" t="s">
        <v>68</v>
      </c>
      <c r="S43" s="1">
        <v>26</v>
      </c>
      <c r="T43" s="1">
        <v>10000</v>
      </c>
      <c r="U43" s="1">
        <v>35</v>
      </c>
      <c r="V43" s="1">
        <v>19</v>
      </c>
      <c r="W43" s="1">
        <v>23</v>
      </c>
      <c r="X43" s="1">
        <v>20</v>
      </c>
      <c r="Y43" s="7">
        <v>7</v>
      </c>
      <c r="Z43" s="57">
        <f t="shared" si="145"/>
        <v>3162.2776601683804</v>
      </c>
      <c r="AA43" s="1">
        <f t="shared" si="146"/>
        <v>16</v>
      </c>
      <c r="AB43" s="1">
        <f t="shared" si="147"/>
        <v>12</v>
      </c>
      <c r="AC43" s="1">
        <f t="shared" si="148"/>
        <v>15</v>
      </c>
      <c r="AD43" s="7">
        <f t="shared" si="149"/>
        <v>28</v>
      </c>
      <c r="AE43" s="6">
        <f t="shared" ref="AE43:AE47" si="151">AB43+33</f>
        <v>45</v>
      </c>
      <c r="AF43" s="1">
        <f t="shared" ref="AF43:AF47" si="152">AB43+37</f>
        <v>49</v>
      </c>
      <c r="AG43" s="1">
        <f t="shared" ref="AG43:AG47" si="153">AC43+33</f>
        <v>48</v>
      </c>
      <c r="AH43" s="7">
        <f t="shared" ref="AH43:AH47" si="154">AD43+33</f>
        <v>61</v>
      </c>
    </row>
    <row r="44" spans="3:35" x14ac:dyDescent="0.25">
      <c r="C44" s="1">
        <v>35</v>
      </c>
      <c r="D44" s="1">
        <v>5000</v>
      </c>
      <c r="E44" s="1">
        <f t="shared" ref="E44:I44" si="155">E98+30</f>
        <v>34</v>
      </c>
      <c r="F44" s="1">
        <f t="shared" si="155"/>
        <v>24</v>
      </c>
      <c r="G44" s="1">
        <f t="shared" si="155"/>
        <v>17</v>
      </c>
      <c r="H44" s="1">
        <f t="shared" si="155"/>
        <v>14</v>
      </c>
      <c r="I44" s="1">
        <f t="shared" si="155"/>
        <v>8</v>
      </c>
      <c r="J44" s="56">
        <f t="shared" ref="J44:J45" si="156">10^(E44/10)</f>
        <v>2511.8864315095811</v>
      </c>
      <c r="K44" s="1">
        <f t="shared" ref="K44:K45" si="157">E44-F44</f>
        <v>10</v>
      </c>
      <c r="L44" s="1">
        <f t="shared" ref="L44:L45" si="158">E44-G44</f>
        <v>17</v>
      </c>
      <c r="M44" s="1">
        <f t="shared" ref="M44:M45" si="159">E44-H44</f>
        <v>20</v>
      </c>
      <c r="N44" s="1">
        <f t="shared" ref="N44:N45" si="160">E44-I44</f>
        <v>26</v>
      </c>
      <c r="O44" s="15"/>
      <c r="P44" s="15"/>
      <c r="Q44" s="15"/>
      <c r="R44" s="6" t="s">
        <v>69</v>
      </c>
      <c r="S44" s="1">
        <v>26</v>
      </c>
      <c r="T44" s="1">
        <v>5000</v>
      </c>
      <c r="U44" s="1">
        <v>33</v>
      </c>
      <c r="V44" s="1">
        <v>25</v>
      </c>
      <c r="W44" s="1">
        <v>16</v>
      </c>
      <c r="X44" s="1">
        <v>14</v>
      </c>
      <c r="Y44" s="7">
        <v>30</v>
      </c>
      <c r="Z44" s="57">
        <f t="shared" si="145"/>
        <v>1995.2623149688804</v>
      </c>
      <c r="AA44" s="1">
        <f t="shared" si="146"/>
        <v>8</v>
      </c>
      <c r="AB44" s="1">
        <f t="shared" si="147"/>
        <v>17</v>
      </c>
      <c r="AC44" s="1">
        <f t="shared" si="148"/>
        <v>19</v>
      </c>
      <c r="AD44" s="7">
        <f t="shared" si="149"/>
        <v>3</v>
      </c>
      <c r="AE44" s="6"/>
      <c r="AF44" s="1"/>
      <c r="AG44" s="1"/>
      <c r="AH44" s="7"/>
    </row>
    <row r="45" spans="3:35" x14ac:dyDescent="0.25">
      <c r="C45" s="1">
        <v>35</v>
      </c>
      <c r="D45" s="1">
        <v>10000</v>
      </c>
      <c r="E45" s="1">
        <f t="shared" ref="E45:I45" si="161">E99+30</f>
        <v>36</v>
      </c>
      <c r="F45" s="1">
        <f t="shared" si="161"/>
        <v>24</v>
      </c>
      <c r="G45" s="1">
        <f t="shared" si="161"/>
        <v>20</v>
      </c>
      <c r="H45" s="1">
        <f t="shared" si="161"/>
        <v>19</v>
      </c>
      <c r="I45" s="1">
        <f t="shared" si="161"/>
        <v>15</v>
      </c>
      <c r="J45" s="56">
        <f t="shared" si="156"/>
        <v>3981.0717055349769</v>
      </c>
      <c r="K45" s="1">
        <f t="shared" si="157"/>
        <v>12</v>
      </c>
      <c r="L45" s="1">
        <f t="shared" si="158"/>
        <v>16</v>
      </c>
      <c r="M45" s="1">
        <f t="shared" si="159"/>
        <v>17</v>
      </c>
      <c r="N45" s="1">
        <f t="shared" si="160"/>
        <v>21</v>
      </c>
      <c r="O45" s="15"/>
      <c r="P45" s="15"/>
      <c r="Q45" s="15"/>
      <c r="R45" s="6" t="s">
        <v>70</v>
      </c>
      <c r="S45" s="1">
        <v>26</v>
      </c>
      <c r="T45" s="1">
        <v>5000</v>
      </c>
      <c r="U45" s="1">
        <v>26</v>
      </c>
      <c r="V45" s="42">
        <v>17</v>
      </c>
      <c r="W45" s="42">
        <v>17</v>
      </c>
      <c r="X45" s="1">
        <v>30</v>
      </c>
      <c r="Y45" s="7">
        <v>30</v>
      </c>
      <c r="Z45" s="57">
        <f t="shared" si="145"/>
        <v>398.10717055349761</v>
      </c>
      <c r="AA45" s="1">
        <f t="shared" si="146"/>
        <v>9</v>
      </c>
      <c r="AB45" s="1">
        <f t="shared" si="147"/>
        <v>9</v>
      </c>
      <c r="AC45" s="1">
        <f t="shared" si="148"/>
        <v>-4</v>
      </c>
      <c r="AD45" s="7">
        <f t="shared" si="149"/>
        <v>-4</v>
      </c>
      <c r="AE45" s="6"/>
      <c r="AF45" s="1"/>
      <c r="AG45" s="1"/>
      <c r="AH45" s="7"/>
    </row>
    <row r="46" spans="3:35" x14ac:dyDescent="0.25">
      <c r="C46" s="1"/>
      <c r="D46" s="1"/>
      <c r="E46" s="1"/>
      <c r="F46" s="1"/>
      <c r="G46" s="1"/>
      <c r="H46" s="1"/>
      <c r="I46" s="1"/>
      <c r="J46" s="56"/>
      <c r="K46" s="1"/>
      <c r="L46" s="1"/>
      <c r="M46" s="1"/>
      <c r="N46" s="1"/>
      <c r="O46" s="15"/>
      <c r="P46" s="15"/>
      <c r="Q46" s="15"/>
      <c r="R46" s="6" t="s">
        <v>67</v>
      </c>
      <c r="S46" s="1">
        <v>26</v>
      </c>
      <c r="T46" s="1">
        <v>5000</v>
      </c>
      <c r="U46" s="42">
        <v>33</v>
      </c>
      <c r="V46" s="42">
        <v>24</v>
      </c>
      <c r="W46" s="42">
        <v>18</v>
      </c>
      <c r="X46" s="42">
        <v>15</v>
      </c>
      <c r="Y46" s="43">
        <v>6</v>
      </c>
      <c r="Z46" s="57">
        <f t="shared" si="145"/>
        <v>1995.2623149688804</v>
      </c>
      <c r="AA46" s="1">
        <f t="shared" si="146"/>
        <v>9</v>
      </c>
      <c r="AB46" s="1">
        <f t="shared" si="147"/>
        <v>15</v>
      </c>
      <c r="AC46" s="1">
        <f t="shared" si="148"/>
        <v>18</v>
      </c>
      <c r="AD46" s="7">
        <f t="shared" si="149"/>
        <v>27</v>
      </c>
      <c r="AE46" s="6"/>
      <c r="AF46" s="1"/>
      <c r="AG46" s="1"/>
      <c r="AH46" s="7"/>
    </row>
    <row r="47" spans="3:35" ht="15.75" thickBot="1" x14ac:dyDescent="0.3">
      <c r="C47" s="1"/>
      <c r="D47" s="1"/>
      <c r="E47" s="1"/>
      <c r="F47" s="1"/>
      <c r="G47" s="1"/>
      <c r="H47" s="1"/>
      <c r="I47" s="1"/>
      <c r="J47" s="1"/>
      <c r="K47" s="1"/>
      <c r="L47" s="1"/>
      <c r="M47" s="1"/>
      <c r="N47" s="1"/>
      <c r="O47" s="15"/>
      <c r="P47" s="15"/>
      <c r="Q47" s="15"/>
      <c r="R47" s="8" t="s">
        <v>68</v>
      </c>
      <c r="S47" s="9">
        <v>26</v>
      </c>
      <c r="T47" s="9">
        <v>5000</v>
      </c>
      <c r="U47" s="62">
        <v>34</v>
      </c>
      <c r="V47" s="62">
        <v>24</v>
      </c>
      <c r="W47" s="62">
        <v>16</v>
      </c>
      <c r="X47" s="62">
        <v>13</v>
      </c>
      <c r="Y47" s="44">
        <v>28</v>
      </c>
      <c r="Z47" s="58">
        <f t="shared" si="145"/>
        <v>2511.8864315095811</v>
      </c>
      <c r="AA47" s="9">
        <f t="shared" si="146"/>
        <v>10</v>
      </c>
      <c r="AB47" s="9">
        <f t="shared" si="147"/>
        <v>18</v>
      </c>
      <c r="AC47" s="9">
        <f t="shared" si="148"/>
        <v>21</v>
      </c>
      <c r="AD47" s="10">
        <f t="shared" si="149"/>
        <v>6</v>
      </c>
      <c r="AE47" s="8">
        <f t="shared" si="151"/>
        <v>51</v>
      </c>
      <c r="AF47" s="9">
        <f t="shared" si="152"/>
        <v>55</v>
      </c>
      <c r="AG47" s="9">
        <f t="shared" si="153"/>
        <v>54</v>
      </c>
      <c r="AH47" s="10">
        <f t="shared" si="154"/>
        <v>39</v>
      </c>
    </row>
    <row r="48" spans="3:35" x14ac:dyDescent="0.25">
      <c r="C48" s="1">
        <v>40</v>
      </c>
      <c r="D48" s="1">
        <v>100</v>
      </c>
      <c r="E48" s="1">
        <f>E101+30</f>
        <v>-1</v>
      </c>
      <c r="F48" s="1"/>
      <c r="G48" s="1"/>
      <c r="H48" s="1"/>
      <c r="I48" s="1"/>
      <c r="J48" s="56">
        <f t="shared" ref="J48:J54" si="162">10^(E48/10)</f>
        <v>0.79432823472428149</v>
      </c>
      <c r="K48" s="1"/>
      <c r="L48" s="1"/>
      <c r="M48" s="1"/>
      <c r="N48" s="1"/>
      <c r="O48" s="15"/>
      <c r="P48" s="15"/>
      <c r="Q48" s="15"/>
    </row>
    <row r="49" spans="3:17" x14ac:dyDescent="0.25">
      <c r="C49" s="1">
        <v>40</v>
      </c>
      <c r="D49" s="1">
        <v>500</v>
      </c>
      <c r="E49" s="1">
        <f t="shared" ref="E49:G49" si="163">E102+30</f>
        <v>13</v>
      </c>
      <c r="F49" s="1">
        <f t="shared" si="163"/>
        <v>-4</v>
      </c>
      <c r="G49" s="1">
        <f t="shared" si="163"/>
        <v>-32</v>
      </c>
      <c r="H49" s="1"/>
      <c r="I49" s="1"/>
      <c r="J49" s="56">
        <f t="shared" si="162"/>
        <v>19.952623149688804</v>
      </c>
      <c r="K49" s="1">
        <f t="shared" ref="K49:K54" si="164">E49-F49</f>
        <v>17</v>
      </c>
      <c r="L49" s="1">
        <f>E49-G49</f>
        <v>45</v>
      </c>
      <c r="M49" s="1"/>
      <c r="N49" s="1"/>
      <c r="O49" s="15"/>
      <c r="P49" s="15"/>
      <c r="Q49" s="15"/>
    </row>
    <row r="50" spans="3:17" x14ac:dyDescent="0.25">
      <c r="C50" s="1">
        <v>40</v>
      </c>
      <c r="D50" s="1">
        <v>1000</v>
      </c>
      <c r="E50" s="1">
        <f t="shared" ref="E50:H50" si="165">E103+30</f>
        <v>20</v>
      </c>
      <c r="F50" s="1">
        <f t="shared" si="165"/>
        <v>7</v>
      </c>
      <c r="G50" s="1">
        <f t="shared" si="165"/>
        <v>-15</v>
      </c>
      <c r="H50" s="1">
        <f t="shared" si="165"/>
        <v>-24</v>
      </c>
      <c r="I50" s="1"/>
      <c r="J50" s="56">
        <f t="shared" si="162"/>
        <v>100</v>
      </c>
      <c r="K50" s="1">
        <f t="shared" si="164"/>
        <v>13</v>
      </c>
      <c r="L50" s="1">
        <f t="shared" ref="L50:L54" si="166">E50-G50</f>
        <v>35</v>
      </c>
      <c r="M50" s="1">
        <f>E50-H50</f>
        <v>44</v>
      </c>
      <c r="N50" s="1"/>
      <c r="O50" s="15"/>
      <c r="P50" s="15"/>
      <c r="Q50" s="15"/>
    </row>
    <row r="51" spans="3:17" x14ac:dyDescent="0.25">
      <c r="C51" s="1">
        <v>40</v>
      </c>
      <c r="D51" s="1">
        <v>1500</v>
      </c>
      <c r="E51" s="1">
        <f t="shared" ref="E51:I51" si="167">E104+30</f>
        <v>24</v>
      </c>
      <c r="F51" s="1">
        <f t="shared" si="167"/>
        <v>14</v>
      </c>
      <c r="G51" s="1">
        <f t="shared" si="167"/>
        <v>-6</v>
      </c>
      <c r="H51" s="1">
        <f t="shared" si="167"/>
        <v>-12</v>
      </c>
      <c r="I51" s="1">
        <f t="shared" si="167"/>
        <v>-28</v>
      </c>
      <c r="J51" s="56">
        <f t="shared" si="162"/>
        <v>251.18864315095806</v>
      </c>
      <c r="K51" s="1">
        <f t="shared" si="164"/>
        <v>10</v>
      </c>
      <c r="L51" s="1">
        <f t="shared" si="166"/>
        <v>30</v>
      </c>
      <c r="M51" s="1">
        <f t="shared" ref="M51:M54" si="168">E51-H51</f>
        <v>36</v>
      </c>
      <c r="N51" s="1">
        <f t="shared" ref="N51:N54" si="169">E51-I51</f>
        <v>52</v>
      </c>
      <c r="O51" s="15"/>
      <c r="P51" s="15"/>
      <c r="Q51" s="15"/>
    </row>
    <row r="52" spans="3:17" x14ac:dyDescent="0.25">
      <c r="C52" s="1">
        <v>40</v>
      </c>
      <c r="D52" s="1">
        <v>2000</v>
      </c>
      <c r="E52" s="1">
        <f t="shared" ref="E52:I52" si="170">E105+30</f>
        <v>27</v>
      </c>
      <c r="F52" s="1">
        <f t="shared" si="170"/>
        <v>18</v>
      </c>
      <c r="G52" s="1">
        <f t="shared" si="170"/>
        <v>0</v>
      </c>
      <c r="H52" s="1">
        <f t="shared" si="170"/>
        <v>-19</v>
      </c>
      <c r="I52" s="1">
        <f t="shared" si="170"/>
        <v>-19</v>
      </c>
      <c r="J52" s="56">
        <f t="shared" si="162"/>
        <v>501.18723362727269</v>
      </c>
      <c r="K52" s="1">
        <f t="shared" si="164"/>
        <v>9</v>
      </c>
      <c r="L52" s="1">
        <f t="shared" si="166"/>
        <v>27</v>
      </c>
      <c r="M52" s="1">
        <f t="shared" si="168"/>
        <v>46</v>
      </c>
      <c r="N52" s="1">
        <f t="shared" si="169"/>
        <v>46</v>
      </c>
      <c r="O52" s="15"/>
      <c r="P52" s="15"/>
      <c r="Q52" s="15"/>
    </row>
    <row r="53" spans="3:17" x14ac:dyDescent="0.25">
      <c r="C53" s="1">
        <v>40</v>
      </c>
      <c r="D53" s="1">
        <v>5000</v>
      </c>
      <c r="E53" s="1">
        <f t="shared" ref="E53:I53" si="171">E106+30</f>
        <v>34</v>
      </c>
      <c r="F53" s="1">
        <f t="shared" si="171"/>
        <v>23</v>
      </c>
      <c r="G53" s="1">
        <f t="shared" si="171"/>
        <v>17</v>
      </c>
      <c r="H53" s="1">
        <f t="shared" si="171"/>
        <v>15</v>
      </c>
      <c r="I53" s="1">
        <f t="shared" si="171"/>
        <v>8</v>
      </c>
      <c r="J53" s="56">
        <f t="shared" si="162"/>
        <v>2511.8864315095811</v>
      </c>
      <c r="K53" s="1">
        <f t="shared" si="164"/>
        <v>11</v>
      </c>
      <c r="L53" s="1">
        <f t="shared" si="166"/>
        <v>17</v>
      </c>
      <c r="M53" s="1">
        <f t="shared" si="168"/>
        <v>19</v>
      </c>
      <c r="N53" s="1">
        <f t="shared" si="169"/>
        <v>26</v>
      </c>
      <c r="O53" s="15"/>
      <c r="P53" s="15"/>
      <c r="Q53" s="15"/>
    </row>
    <row r="54" spans="3:17" x14ac:dyDescent="0.25">
      <c r="C54" s="1">
        <v>40</v>
      </c>
      <c r="D54" s="1">
        <v>10000</v>
      </c>
      <c r="E54" s="1">
        <f t="shared" ref="E54:I54" si="172">E107+30</f>
        <v>36</v>
      </c>
      <c r="F54" s="1">
        <f t="shared" si="172"/>
        <v>24</v>
      </c>
      <c r="G54" s="1">
        <f t="shared" si="172"/>
        <v>29</v>
      </c>
      <c r="H54" s="1">
        <f t="shared" si="172"/>
        <v>19</v>
      </c>
      <c r="I54" s="1">
        <f t="shared" si="172"/>
        <v>15</v>
      </c>
      <c r="J54" s="56">
        <f t="shared" si="162"/>
        <v>3981.0717055349769</v>
      </c>
      <c r="K54" s="1">
        <f t="shared" si="164"/>
        <v>12</v>
      </c>
      <c r="L54" s="1">
        <f t="shared" si="166"/>
        <v>7</v>
      </c>
      <c r="M54" s="1">
        <f t="shared" si="168"/>
        <v>17</v>
      </c>
      <c r="N54" s="1">
        <f t="shared" si="169"/>
        <v>21</v>
      </c>
      <c r="O54" s="15"/>
      <c r="P54" s="15"/>
      <c r="Q54" s="15"/>
    </row>
    <row r="55" spans="3:17" x14ac:dyDescent="0.25">
      <c r="C55" s="15"/>
      <c r="D55" s="15"/>
      <c r="E55" s="15"/>
      <c r="F55" s="15"/>
      <c r="G55" s="15"/>
      <c r="H55" s="15"/>
      <c r="I55" s="15"/>
      <c r="J55" s="65"/>
      <c r="K55" s="15"/>
      <c r="L55" s="15"/>
      <c r="M55" s="15"/>
      <c r="N55" s="15"/>
      <c r="O55" s="15"/>
      <c r="P55" s="15"/>
      <c r="Q55" s="15"/>
    </row>
    <row r="56" spans="3:17" x14ac:dyDescent="0.25">
      <c r="C56" s="15"/>
      <c r="D56" s="15"/>
      <c r="E56" s="15"/>
      <c r="F56" s="15"/>
      <c r="G56" s="15"/>
      <c r="H56" s="15"/>
      <c r="I56" s="15"/>
      <c r="J56" s="65"/>
      <c r="K56" s="15"/>
      <c r="L56" s="15"/>
      <c r="M56" s="15"/>
      <c r="N56" s="15"/>
      <c r="O56" s="15"/>
      <c r="P56" s="15"/>
      <c r="Q56" s="15"/>
    </row>
    <row r="57" spans="3:17" x14ac:dyDescent="0.25">
      <c r="C57" s="15"/>
      <c r="D57" s="15"/>
      <c r="E57" s="15"/>
      <c r="F57" s="15"/>
      <c r="G57" s="15"/>
      <c r="H57" s="15"/>
      <c r="I57" s="15"/>
      <c r="J57" s="65"/>
      <c r="K57" s="15"/>
      <c r="L57" s="15"/>
      <c r="M57" s="15"/>
      <c r="N57" s="15"/>
      <c r="O57" s="15"/>
      <c r="P57" s="15"/>
      <c r="Q57" s="15"/>
    </row>
    <row r="58" spans="3:17" x14ac:dyDescent="0.25">
      <c r="C58" s="15"/>
      <c r="D58" s="15"/>
      <c r="E58" s="15"/>
      <c r="F58" s="15"/>
      <c r="G58" s="15"/>
      <c r="H58" s="15"/>
      <c r="I58" s="15"/>
      <c r="J58" s="15"/>
      <c r="K58" s="15"/>
      <c r="L58" s="15"/>
      <c r="M58" s="15"/>
      <c r="N58" s="15"/>
      <c r="O58" s="15"/>
      <c r="P58" s="15"/>
      <c r="Q58" s="15"/>
    </row>
    <row r="59" spans="3:17" x14ac:dyDescent="0.25">
      <c r="E59" s="64" t="s">
        <v>58</v>
      </c>
      <c r="F59" s="64"/>
      <c r="G59" s="64"/>
      <c r="H59" s="64"/>
      <c r="I59" s="64"/>
      <c r="J59" s="54"/>
      <c r="K59" s="54"/>
      <c r="L59" s="54"/>
      <c r="M59" s="54"/>
      <c r="N59" s="54"/>
      <c r="O59" s="15"/>
      <c r="P59" s="15"/>
      <c r="Q59" s="15"/>
    </row>
    <row r="60" spans="3:17" ht="45" x14ac:dyDescent="0.25">
      <c r="C60" s="20" t="s">
        <v>51</v>
      </c>
      <c r="D60" s="20" t="s">
        <v>52</v>
      </c>
      <c r="E60" s="20" t="s">
        <v>53</v>
      </c>
      <c r="F60" s="20" t="s">
        <v>54</v>
      </c>
      <c r="G60" s="20" t="s">
        <v>55</v>
      </c>
      <c r="H60" s="20" t="s">
        <v>56</v>
      </c>
      <c r="I60" s="20" t="s">
        <v>57</v>
      </c>
      <c r="J60" s="55"/>
      <c r="K60" s="20" t="s">
        <v>73</v>
      </c>
      <c r="L60" s="20" t="s">
        <v>74</v>
      </c>
      <c r="M60" s="55"/>
      <c r="N60" s="55"/>
      <c r="O60" s="15"/>
      <c r="P60" s="15"/>
      <c r="Q60" s="15"/>
    </row>
    <row r="61" spans="3:17" x14ac:dyDescent="0.25">
      <c r="C61" s="1">
        <v>15</v>
      </c>
      <c r="D61" s="1">
        <v>100</v>
      </c>
      <c r="E61" s="20">
        <v>-37</v>
      </c>
      <c r="F61" s="20"/>
      <c r="G61" s="20"/>
      <c r="H61" s="20"/>
      <c r="I61" s="20"/>
      <c r="J61" s="15"/>
      <c r="K61" s="1">
        <v>3.43</v>
      </c>
      <c r="L61" s="1">
        <v>5.2</v>
      </c>
      <c r="M61" s="15"/>
      <c r="N61" s="15"/>
      <c r="O61" s="15"/>
      <c r="P61" s="15"/>
      <c r="Q61" s="15"/>
    </row>
    <row r="62" spans="3:17" x14ac:dyDescent="0.25">
      <c r="C62" s="1">
        <v>15</v>
      </c>
      <c r="D62" s="1">
        <v>500</v>
      </c>
      <c r="E62" s="20">
        <v>-23</v>
      </c>
      <c r="F62" s="20">
        <v>-37</v>
      </c>
      <c r="G62" s="20">
        <v>-39</v>
      </c>
      <c r="H62" s="20"/>
      <c r="I62" s="20"/>
      <c r="J62" s="15"/>
      <c r="K62" s="1">
        <v>3.55</v>
      </c>
      <c r="L62" s="1">
        <v>10.7</v>
      </c>
      <c r="M62" s="15"/>
      <c r="N62" s="15"/>
      <c r="O62" s="15"/>
      <c r="P62" s="15"/>
      <c r="Q62" s="15"/>
    </row>
    <row r="63" spans="3:17" x14ac:dyDescent="0.25">
      <c r="C63" s="1">
        <v>15</v>
      </c>
      <c r="D63" s="1">
        <v>1000</v>
      </c>
      <c r="E63" s="20">
        <v>-15</v>
      </c>
      <c r="F63" s="20">
        <v>-25</v>
      </c>
      <c r="G63" s="20">
        <v>-42</v>
      </c>
      <c r="H63" s="20">
        <v>-58</v>
      </c>
      <c r="I63" s="20"/>
      <c r="J63" s="15"/>
      <c r="K63" s="1">
        <v>3.61</v>
      </c>
      <c r="L63" s="1">
        <v>15.2</v>
      </c>
      <c r="M63" s="15"/>
      <c r="N63" s="15"/>
      <c r="O63" s="15"/>
      <c r="P63" s="15"/>
      <c r="Q63" s="15"/>
    </row>
    <row r="64" spans="3:17" x14ac:dyDescent="0.25">
      <c r="C64" s="1">
        <v>15</v>
      </c>
      <c r="D64" s="1">
        <v>1500</v>
      </c>
      <c r="E64" s="20">
        <v>-10</v>
      </c>
      <c r="F64" s="20">
        <v>-18</v>
      </c>
      <c r="G64" s="20">
        <v>-33</v>
      </c>
      <c r="H64" s="20">
        <v>-45</v>
      </c>
      <c r="I64" s="20">
        <v>-53</v>
      </c>
      <c r="J64" s="15"/>
      <c r="K64" s="1">
        <v>3.66</v>
      </c>
      <c r="L64" s="1">
        <v>20.6</v>
      </c>
      <c r="M64" s="15"/>
      <c r="N64" s="15"/>
      <c r="O64" s="15"/>
      <c r="P64" s="15"/>
      <c r="Q64" s="15"/>
    </row>
    <row r="65" spans="3:17" x14ac:dyDescent="0.25">
      <c r="C65" s="1">
        <v>15</v>
      </c>
      <c r="D65" s="1">
        <v>2000</v>
      </c>
      <c r="E65" s="20">
        <v>-6</v>
      </c>
      <c r="F65" s="20">
        <v>-14</v>
      </c>
      <c r="G65" s="20">
        <v>-28</v>
      </c>
      <c r="H65" s="20">
        <v>-38</v>
      </c>
      <c r="I65" s="20">
        <v>-45</v>
      </c>
      <c r="J65" s="15"/>
      <c r="K65" s="1">
        <v>3.7</v>
      </c>
      <c r="L65" s="1">
        <v>25.4</v>
      </c>
      <c r="M65" s="15"/>
      <c r="N65" s="15"/>
      <c r="O65" s="15"/>
      <c r="P65" s="15"/>
      <c r="Q65" s="15"/>
    </row>
    <row r="66" spans="3:17" x14ac:dyDescent="0.25">
      <c r="C66" s="1">
        <v>15</v>
      </c>
      <c r="D66" s="1">
        <v>5000</v>
      </c>
      <c r="E66" s="20">
        <v>4</v>
      </c>
      <c r="F66" s="20">
        <v>-6</v>
      </c>
      <c r="G66" s="20">
        <v>-14</v>
      </c>
      <c r="H66" s="20">
        <v>-20</v>
      </c>
      <c r="I66" s="20">
        <v>-20</v>
      </c>
      <c r="J66" s="15"/>
      <c r="K66" s="1">
        <v>3.74</v>
      </c>
      <c r="L66" s="1">
        <v>30.6</v>
      </c>
      <c r="M66" s="15"/>
      <c r="N66" s="15"/>
      <c r="O66" s="15"/>
      <c r="P66" s="15"/>
      <c r="Q66" s="15"/>
    </row>
    <row r="67" spans="3:17" x14ac:dyDescent="0.25">
      <c r="C67" s="1">
        <v>15</v>
      </c>
      <c r="D67" s="1">
        <v>10000</v>
      </c>
      <c r="E67" s="20">
        <v>6</v>
      </c>
      <c r="F67" s="20">
        <v>-8</v>
      </c>
      <c r="G67" s="20">
        <v>-10</v>
      </c>
      <c r="H67" s="20">
        <v>-10</v>
      </c>
      <c r="I67" s="20">
        <v>-15</v>
      </c>
      <c r="J67" s="15"/>
      <c r="K67" s="1">
        <v>3.77</v>
      </c>
      <c r="L67" s="1">
        <v>35.5</v>
      </c>
      <c r="M67" s="15"/>
      <c r="N67" s="15"/>
      <c r="O67" s="15"/>
      <c r="P67" s="15"/>
      <c r="Q67" s="15"/>
    </row>
    <row r="68" spans="3:17" x14ac:dyDescent="0.25">
      <c r="C68" s="20"/>
      <c r="D68" s="20"/>
      <c r="E68" s="20"/>
      <c r="F68" s="20"/>
      <c r="G68" s="20"/>
      <c r="H68" s="20"/>
      <c r="I68" s="20"/>
      <c r="J68" s="15"/>
      <c r="K68" s="1">
        <v>3.8</v>
      </c>
      <c r="L68" s="1">
        <v>40</v>
      </c>
      <c r="M68" s="15"/>
      <c r="N68" s="15"/>
      <c r="O68" s="15"/>
      <c r="P68" s="15"/>
      <c r="Q68" s="15"/>
    </row>
    <row r="69" spans="3:17" x14ac:dyDescent="0.25">
      <c r="C69" s="1">
        <v>20</v>
      </c>
      <c r="D69" s="1">
        <v>100</v>
      </c>
      <c r="E69" s="1">
        <v>-36</v>
      </c>
      <c r="F69" s="1">
        <v>-64</v>
      </c>
      <c r="G69" s="1"/>
      <c r="H69" s="1"/>
      <c r="I69" s="1"/>
      <c r="J69" s="15"/>
      <c r="K69" s="1">
        <v>3.82</v>
      </c>
      <c r="L69" s="1">
        <v>46</v>
      </c>
      <c r="M69" s="15"/>
      <c r="N69" s="15"/>
      <c r="O69" s="15"/>
      <c r="P69" s="15"/>
      <c r="Q69" s="15"/>
    </row>
    <row r="70" spans="3:17" x14ac:dyDescent="0.25">
      <c r="C70" s="1">
        <v>20</v>
      </c>
      <c r="D70" s="1">
        <v>500</v>
      </c>
      <c r="E70" s="1">
        <v>-21</v>
      </c>
      <c r="F70" s="1">
        <v>-36</v>
      </c>
      <c r="G70" s="1">
        <v>-61</v>
      </c>
      <c r="H70" s="1"/>
      <c r="I70" s="1"/>
      <c r="J70" s="15"/>
      <c r="K70" s="1">
        <v>3.85</v>
      </c>
      <c r="L70" s="1">
        <v>50</v>
      </c>
      <c r="M70" s="15"/>
      <c r="N70" s="15"/>
      <c r="O70" s="15"/>
      <c r="P70" s="15"/>
      <c r="Q70" s="15"/>
    </row>
    <row r="71" spans="3:17" x14ac:dyDescent="0.25">
      <c r="C71" s="1">
        <v>20</v>
      </c>
      <c r="D71" s="1">
        <v>1000</v>
      </c>
      <c r="E71" s="1">
        <v>-14</v>
      </c>
      <c r="F71" s="1">
        <v>-24</v>
      </c>
      <c r="G71" s="1">
        <v>-43</v>
      </c>
      <c r="H71" s="1">
        <v>-55</v>
      </c>
      <c r="I71" s="1"/>
      <c r="J71" s="15"/>
      <c r="K71" s="1">
        <v>3.87</v>
      </c>
      <c r="L71" s="1">
        <v>55.3</v>
      </c>
      <c r="M71" s="15"/>
      <c r="N71" s="15"/>
      <c r="O71" s="15"/>
      <c r="P71" s="15"/>
      <c r="Q71" s="15"/>
    </row>
    <row r="72" spans="3:17" x14ac:dyDescent="0.25">
      <c r="C72" s="1">
        <v>20</v>
      </c>
      <c r="D72" s="1">
        <v>1500</v>
      </c>
      <c r="E72" s="1">
        <v>-9</v>
      </c>
      <c r="F72" s="1">
        <v>-18</v>
      </c>
      <c r="G72" s="1">
        <v>-34</v>
      </c>
      <c r="H72" s="1">
        <v>-44</v>
      </c>
      <c r="I72" s="1"/>
      <c r="J72" s="15"/>
      <c r="K72" s="1">
        <v>3.89</v>
      </c>
      <c r="L72" s="1">
        <v>60.4</v>
      </c>
      <c r="M72" s="15"/>
      <c r="N72" s="15"/>
      <c r="O72" s="15"/>
      <c r="P72" s="15"/>
      <c r="Q72" s="15"/>
    </row>
    <row r="73" spans="3:17" x14ac:dyDescent="0.25">
      <c r="C73" s="1">
        <v>20</v>
      </c>
      <c r="D73" s="1">
        <v>2000</v>
      </c>
      <c r="E73" s="1">
        <v>-5</v>
      </c>
      <c r="F73" s="1">
        <v>-13</v>
      </c>
      <c r="G73" s="1">
        <v>-28</v>
      </c>
      <c r="H73" s="1">
        <v>-37</v>
      </c>
      <c r="I73" s="1">
        <v>-56</v>
      </c>
      <c r="J73" s="15"/>
      <c r="K73" s="1">
        <v>3.9</v>
      </c>
      <c r="L73" s="1">
        <v>60.4</v>
      </c>
      <c r="M73" s="15"/>
      <c r="N73" s="15"/>
      <c r="O73" s="15"/>
      <c r="P73" s="15"/>
      <c r="Q73" s="15"/>
    </row>
    <row r="74" spans="3:17" x14ac:dyDescent="0.25">
      <c r="C74" s="1">
        <v>20</v>
      </c>
      <c r="D74" s="1">
        <v>5000</v>
      </c>
      <c r="E74" s="1">
        <v>4</v>
      </c>
      <c r="F74" s="1">
        <v>-6</v>
      </c>
      <c r="G74" s="1">
        <v>-14</v>
      </c>
      <c r="H74" s="1">
        <v>-19</v>
      </c>
      <c r="I74" s="1">
        <v>-20</v>
      </c>
      <c r="J74" s="15"/>
      <c r="K74" s="1">
        <v>3.93</v>
      </c>
      <c r="L74" s="1">
        <v>71.5</v>
      </c>
      <c r="M74" s="15"/>
      <c r="N74" s="15"/>
      <c r="O74" s="15"/>
      <c r="P74" s="15"/>
      <c r="Q74" s="15"/>
    </row>
    <row r="75" spans="3:17" x14ac:dyDescent="0.25">
      <c r="C75" s="1">
        <v>20</v>
      </c>
      <c r="D75" s="1">
        <v>10000</v>
      </c>
      <c r="E75" s="1">
        <v>6</v>
      </c>
      <c r="F75" s="1">
        <v>-7</v>
      </c>
      <c r="G75" s="1">
        <v>-10</v>
      </c>
      <c r="H75" s="1">
        <v>-10</v>
      </c>
      <c r="I75" s="1">
        <v>-15</v>
      </c>
      <c r="J75" s="15"/>
      <c r="K75" s="1">
        <v>3.96</v>
      </c>
      <c r="L75" s="1">
        <v>81.099999999999994</v>
      </c>
      <c r="M75" s="15"/>
      <c r="N75" s="15"/>
      <c r="O75" s="15"/>
      <c r="P75" s="15"/>
      <c r="Q75" s="15"/>
    </row>
    <row r="76" spans="3:17" x14ac:dyDescent="0.25">
      <c r="C76" s="1"/>
      <c r="D76" s="1"/>
      <c r="E76" s="1"/>
      <c r="F76" s="1"/>
      <c r="G76" s="1"/>
      <c r="H76" s="1"/>
      <c r="I76" s="1"/>
      <c r="J76" s="15"/>
      <c r="K76" s="1">
        <v>3.99</v>
      </c>
      <c r="L76" s="1">
        <v>90.5</v>
      </c>
      <c r="M76" s="15"/>
      <c r="N76" s="15"/>
      <c r="O76" s="15"/>
      <c r="P76" s="15"/>
      <c r="Q76" s="15"/>
    </row>
    <row r="77" spans="3:17" x14ac:dyDescent="0.25">
      <c r="C77" s="1">
        <v>25</v>
      </c>
      <c r="D77" s="1">
        <v>100</v>
      </c>
      <c r="E77" s="1">
        <v>-34</v>
      </c>
      <c r="F77" s="1">
        <v>-64</v>
      </c>
      <c r="G77" s="1"/>
      <c r="H77" s="1"/>
      <c r="I77" s="1"/>
      <c r="J77" s="15"/>
      <c r="K77" s="1">
        <v>4.0199999999999996</v>
      </c>
      <c r="L77" s="1">
        <v>100.4</v>
      </c>
      <c r="O77" s="15"/>
      <c r="P77" s="15"/>
      <c r="Q77" s="15"/>
    </row>
    <row r="78" spans="3:17" x14ac:dyDescent="0.25">
      <c r="C78" s="1">
        <v>25</v>
      </c>
      <c r="D78" s="1">
        <v>500</v>
      </c>
      <c r="E78" s="1">
        <v>-20</v>
      </c>
      <c r="F78" s="1">
        <v>-35</v>
      </c>
      <c r="G78" s="1">
        <v>-61</v>
      </c>
      <c r="H78" s="1"/>
      <c r="I78" s="1"/>
      <c r="J78" s="15"/>
      <c r="K78" s="1">
        <v>4.05</v>
      </c>
      <c r="L78" s="1">
        <v>111.6</v>
      </c>
      <c r="M78" s="15"/>
      <c r="N78" s="15"/>
      <c r="O78" s="15"/>
      <c r="P78" s="15"/>
      <c r="Q78" s="15"/>
    </row>
    <row r="79" spans="3:17" x14ac:dyDescent="0.25">
      <c r="C79" s="1">
        <v>25</v>
      </c>
      <c r="D79" s="1">
        <v>1000</v>
      </c>
      <c r="E79" s="1">
        <v>-13</v>
      </c>
      <c r="F79" s="1">
        <v>-24</v>
      </c>
      <c r="G79" s="1">
        <v>-44</v>
      </c>
      <c r="H79" s="1"/>
      <c r="I79" s="1"/>
      <c r="J79" s="15"/>
      <c r="K79" s="1">
        <v>4.07</v>
      </c>
      <c r="L79" s="1">
        <v>120.5</v>
      </c>
      <c r="M79" s="15"/>
      <c r="N79" s="15"/>
      <c r="O79" s="15"/>
      <c r="P79" s="15"/>
      <c r="Q79" s="15"/>
    </row>
    <row r="80" spans="3:17" x14ac:dyDescent="0.25">
      <c r="C80" s="1">
        <v>25</v>
      </c>
      <c r="D80" s="1">
        <v>1500</v>
      </c>
      <c r="E80" s="1">
        <v>-8</v>
      </c>
      <c r="F80" s="1">
        <v>-17</v>
      </c>
      <c r="G80" s="1">
        <v>-35</v>
      </c>
      <c r="H80" s="1">
        <v>-43</v>
      </c>
      <c r="I80" s="1">
        <v>-57</v>
      </c>
      <c r="J80" s="15"/>
      <c r="K80" s="1">
        <v>4.09</v>
      </c>
      <c r="L80" s="1">
        <v>130.19999999999999</v>
      </c>
      <c r="M80" s="15"/>
      <c r="N80" s="15"/>
      <c r="O80" s="15"/>
      <c r="P80" s="15"/>
      <c r="Q80" s="15"/>
    </row>
    <row r="81" spans="3:17" x14ac:dyDescent="0.25">
      <c r="C81" s="1">
        <v>25</v>
      </c>
      <c r="D81" s="1">
        <v>2000</v>
      </c>
      <c r="E81" s="1">
        <v>-4</v>
      </c>
      <c r="F81" s="1">
        <v>-13</v>
      </c>
      <c r="G81" s="1">
        <v>-29</v>
      </c>
      <c r="H81" s="1">
        <v>-37</v>
      </c>
      <c r="I81" s="1">
        <v>-48</v>
      </c>
      <c r="J81" s="15"/>
      <c r="K81" s="15"/>
      <c r="L81" s="15"/>
      <c r="M81" s="15"/>
      <c r="N81" s="15"/>
      <c r="O81" s="15"/>
      <c r="P81" s="15"/>
      <c r="Q81" s="15"/>
    </row>
    <row r="82" spans="3:17" x14ac:dyDescent="0.25">
      <c r="C82" s="1">
        <v>25</v>
      </c>
      <c r="D82" s="1">
        <v>5000</v>
      </c>
      <c r="E82" s="1">
        <v>4</v>
      </c>
      <c r="F82" s="1">
        <v>-6</v>
      </c>
      <c r="G82" s="1">
        <v>-14</v>
      </c>
      <c r="H82" s="1">
        <v>-17</v>
      </c>
      <c r="I82" s="1">
        <v>-2</v>
      </c>
      <c r="J82" s="15"/>
      <c r="K82" s="15"/>
      <c r="L82" s="15"/>
      <c r="M82" s="15"/>
      <c r="N82" s="15"/>
      <c r="O82" s="15"/>
      <c r="P82" s="15"/>
      <c r="Q82" s="15"/>
    </row>
    <row r="83" spans="3:17" x14ac:dyDescent="0.25">
      <c r="C83" s="1">
        <v>25</v>
      </c>
      <c r="D83" s="1">
        <v>10000</v>
      </c>
      <c r="E83" s="1">
        <v>5</v>
      </c>
      <c r="F83" s="1">
        <v>-11</v>
      </c>
      <c r="G83" s="1">
        <v>-7</v>
      </c>
      <c r="H83" s="1">
        <v>-10</v>
      </c>
      <c r="I83" s="1">
        <v>-23</v>
      </c>
      <c r="J83" s="15"/>
      <c r="K83" s="15"/>
      <c r="L83" s="15"/>
      <c r="M83" s="15"/>
      <c r="N83" s="15"/>
      <c r="O83" s="15"/>
      <c r="P83" s="15"/>
      <c r="Q83" s="15"/>
    </row>
    <row r="84" spans="3:17" x14ac:dyDescent="0.25">
      <c r="C84" s="1"/>
      <c r="D84" s="1"/>
      <c r="E84" s="1"/>
      <c r="F84" s="1"/>
      <c r="G84" s="1"/>
      <c r="H84" s="1"/>
      <c r="I84" s="1"/>
      <c r="J84" s="15"/>
      <c r="K84" s="15"/>
      <c r="L84" s="15"/>
      <c r="M84" s="15"/>
      <c r="N84" s="15"/>
      <c r="O84" s="15"/>
      <c r="P84" s="15"/>
      <c r="Q84" s="15"/>
    </row>
    <row r="85" spans="3:17" x14ac:dyDescent="0.25">
      <c r="C85" s="1">
        <v>30</v>
      </c>
      <c r="D85" s="1">
        <v>100</v>
      </c>
      <c r="E85" s="1">
        <v>-33</v>
      </c>
      <c r="F85" s="1">
        <v>-63</v>
      </c>
      <c r="G85" s="1"/>
      <c r="H85" s="1"/>
      <c r="I85" s="1"/>
      <c r="J85" s="15"/>
      <c r="K85" s="15"/>
      <c r="L85" s="15"/>
      <c r="M85" s="15"/>
      <c r="N85" s="15"/>
      <c r="O85" s="15"/>
      <c r="P85" s="15"/>
      <c r="Q85" s="15"/>
    </row>
    <row r="86" spans="3:17" x14ac:dyDescent="0.25">
      <c r="C86" s="1">
        <v>30</v>
      </c>
      <c r="D86" s="1">
        <v>500</v>
      </c>
      <c r="E86" s="1">
        <v>-19</v>
      </c>
      <c r="F86" s="1">
        <v>-35</v>
      </c>
      <c r="G86" s="1">
        <v>-62</v>
      </c>
      <c r="H86" s="1"/>
      <c r="I86" s="1"/>
      <c r="J86" s="15"/>
      <c r="K86" s="15"/>
      <c r="L86" s="15"/>
      <c r="M86" s="15"/>
      <c r="N86" s="15"/>
      <c r="O86" s="15"/>
      <c r="P86" s="15"/>
      <c r="Q86" s="15"/>
    </row>
    <row r="87" spans="3:17" x14ac:dyDescent="0.25">
      <c r="C87" s="1">
        <v>30</v>
      </c>
      <c r="D87" s="1">
        <v>1000</v>
      </c>
      <c r="E87" s="1">
        <v>-12</v>
      </c>
      <c r="F87" s="1">
        <v>-23</v>
      </c>
      <c r="G87" s="1">
        <v>-44</v>
      </c>
      <c r="H87" s="1">
        <v>-54</v>
      </c>
      <c r="I87" s="1"/>
      <c r="J87" s="15"/>
      <c r="K87" s="15"/>
      <c r="L87" s="15"/>
      <c r="M87" s="15"/>
      <c r="N87" s="15"/>
      <c r="O87" s="15"/>
      <c r="P87" s="15"/>
      <c r="Q87" s="15"/>
    </row>
    <row r="88" spans="3:17" x14ac:dyDescent="0.25">
      <c r="C88" s="1">
        <v>30</v>
      </c>
      <c r="D88" s="1">
        <v>1500</v>
      </c>
      <c r="E88" s="1">
        <v>-8</v>
      </c>
      <c r="F88" s="1">
        <v>-17</v>
      </c>
      <c r="G88" s="1">
        <v>-35</v>
      </c>
      <c r="H88" s="1">
        <v>-43</v>
      </c>
      <c r="I88" s="1">
        <v>-58</v>
      </c>
      <c r="J88" s="15"/>
      <c r="K88" s="15"/>
      <c r="L88" s="15"/>
      <c r="M88" s="15"/>
      <c r="N88" s="15"/>
      <c r="O88" s="15"/>
      <c r="P88" s="15"/>
      <c r="Q88" s="15"/>
    </row>
    <row r="89" spans="3:17" x14ac:dyDescent="0.25">
      <c r="C89" s="1">
        <v>30</v>
      </c>
      <c r="D89" s="1">
        <v>2000</v>
      </c>
      <c r="E89" s="1">
        <v>-4</v>
      </c>
      <c r="F89" s="1">
        <v>-13</v>
      </c>
      <c r="G89" s="1">
        <v>-30</v>
      </c>
      <c r="H89" s="1">
        <v>-36</v>
      </c>
      <c r="I89" s="1">
        <v>-49</v>
      </c>
      <c r="J89" s="15"/>
      <c r="K89" s="15"/>
      <c r="L89" s="15"/>
      <c r="M89" s="15"/>
      <c r="N89" s="15"/>
      <c r="O89" s="15"/>
      <c r="P89" s="15"/>
      <c r="Q89" s="15"/>
    </row>
    <row r="90" spans="3:17" x14ac:dyDescent="0.25">
      <c r="C90" s="1">
        <v>30</v>
      </c>
      <c r="D90" s="1">
        <v>5000</v>
      </c>
      <c r="E90" s="1">
        <v>4</v>
      </c>
      <c r="F90" s="1">
        <v>-6</v>
      </c>
      <c r="G90" s="1">
        <v>-13</v>
      </c>
      <c r="H90" s="1">
        <v>-17</v>
      </c>
      <c r="I90" s="1">
        <v>-22</v>
      </c>
      <c r="J90" s="15"/>
      <c r="K90" s="15"/>
      <c r="L90" s="15"/>
      <c r="M90" s="15"/>
      <c r="N90" s="15"/>
      <c r="O90" s="15"/>
      <c r="P90" s="15"/>
      <c r="Q90" s="15"/>
    </row>
    <row r="91" spans="3:17" x14ac:dyDescent="0.25">
      <c r="C91" s="1">
        <v>30</v>
      </c>
      <c r="D91" s="1">
        <v>10000</v>
      </c>
      <c r="E91" s="1">
        <v>6</v>
      </c>
      <c r="F91" s="1">
        <v>-6</v>
      </c>
      <c r="G91" s="1">
        <v>-10</v>
      </c>
      <c r="H91" s="1">
        <v>-11</v>
      </c>
      <c r="I91" s="1">
        <v>-15</v>
      </c>
      <c r="J91" s="15"/>
      <c r="K91" s="15"/>
      <c r="L91" s="15"/>
      <c r="M91" s="15"/>
      <c r="N91" s="15"/>
      <c r="O91" s="15"/>
      <c r="P91" s="15"/>
      <c r="Q91" s="15"/>
    </row>
    <row r="92" spans="3:17" x14ac:dyDescent="0.25">
      <c r="C92" s="1"/>
      <c r="D92" s="1"/>
      <c r="E92" s="1"/>
      <c r="F92" s="1"/>
      <c r="G92" s="1"/>
      <c r="H92" s="1"/>
      <c r="I92" s="1"/>
      <c r="J92" s="15"/>
      <c r="K92" s="15"/>
      <c r="L92" s="15"/>
      <c r="M92" s="15"/>
      <c r="N92" s="15"/>
      <c r="O92" s="15"/>
      <c r="P92" s="15"/>
      <c r="Q92" s="15"/>
    </row>
    <row r="93" spans="3:17" x14ac:dyDescent="0.25">
      <c r="C93" s="1">
        <v>35</v>
      </c>
      <c r="D93" s="1">
        <v>100</v>
      </c>
      <c r="E93" s="1">
        <v>-32</v>
      </c>
      <c r="F93" s="1">
        <v>-63</v>
      </c>
      <c r="G93" s="1"/>
      <c r="H93" s="1"/>
      <c r="I93" s="1"/>
      <c r="J93" s="15"/>
      <c r="K93" s="15"/>
      <c r="L93" s="15"/>
      <c r="M93" s="15"/>
      <c r="N93" s="15"/>
      <c r="O93" s="15"/>
      <c r="P93" s="15"/>
      <c r="Q93" s="15"/>
    </row>
    <row r="94" spans="3:17" x14ac:dyDescent="0.25">
      <c r="C94" s="1">
        <v>35</v>
      </c>
      <c r="D94" s="1">
        <v>500</v>
      </c>
      <c r="E94" s="1">
        <v>-18</v>
      </c>
      <c r="F94" s="1">
        <v>-35</v>
      </c>
      <c r="G94" s="1">
        <v>-63</v>
      </c>
      <c r="H94" s="1"/>
      <c r="I94" s="1"/>
      <c r="J94" s="15"/>
      <c r="K94" s="15"/>
      <c r="L94" s="15"/>
      <c r="M94" s="15"/>
      <c r="N94" s="15"/>
      <c r="O94" s="15"/>
      <c r="P94" s="15"/>
      <c r="Q94" s="15"/>
    </row>
    <row r="95" spans="3:17" x14ac:dyDescent="0.25">
      <c r="C95" s="1">
        <v>35</v>
      </c>
      <c r="D95" s="1">
        <v>1000</v>
      </c>
      <c r="E95" s="1">
        <v>-12</v>
      </c>
      <c r="F95" s="1">
        <v>-23</v>
      </c>
      <c r="G95" s="1">
        <v>-45</v>
      </c>
      <c r="H95" s="1">
        <v>-54</v>
      </c>
      <c r="I95" s="1"/>
      <c r="J95" s="15"/>
      <c r="K95" s="15"/>
      <c r="L95" s="15"/>
      <c r="M95" s="15"/>
      <c r="N95" s="15"/>
      <c r="O95" s="15"/>
      <c r="P95" s="15"/>
      <c r="Q95" s="15"/>
    </row>
    <row r="96" spans="3:17" x14ac:dyDescent="0.25">
      <c r="C96" s="1">
        <v>35</v>
      </c>
      <c r="D96" s="1">
        <v>1500</v>
      </c>
      <c r="E96" s="1">
        <v>-7</v>
      </c>
      <c r="F96" s="1">
        <v>-17</v>
      </c>
      <c r="G96" s="1">
        <v>-36</v>
      </c>
      <c r="H96" s="1">
        <v>-43</v>
      </c>
      <c r="I96" s="1">
        <v>-49</v>
      </c>
      <c r="J96" s="15"/>
      <c r="K96" s="15"/>
      <c r="L96" s="15"/>
      <c r="M96" s="15"/>
      <c r="N96" s="15"/>
      <c r="O96" s="15"/>
      <c r="P96" s="15"/>
      <c r="Q96" s="15"/>
    </row>
    <row r="97" spans="3:17" x14ac:dyDescent="0.25">
      <c r="C97" s="1">
        <v>35</v>
      </c>
      <c r="D97" s="1">
        <v>2000</v>
      </c>
      <c r="E97" s="1">
        <v>-4</v>
      </c>
      <c r="F97" s="1">
        <v>-12</v>
      </c>
      <c r="G97" s="1">
        <v>-39</v>
      </c>
      <c r="H97" s="1">
        <v>-36</v>
      </c>
      <c r="I97" s="1">
        <v>-49</v>
      </c>
      <c r="J97" s="15"/>
      <c r="K97" s="15"/>
      <c r="L97" s="15"/>
      <c r="M97" s="15"/>
      <c r="N97" s="15"/>
      <c r="O97" s="15"/>
      <c r="P97" s="15"/>
      <c r="Q97" s="15"/>
    </row>
    <row r="98" spans="3:17" x14ac:dyDescent="0.25">
      <c r="C98" s="1">
        <v>35</v>
      </c>
      <c r="D98" s="1">
        <v>5000</v>
      </c>
      <c r="E98" s="1">
        <v>4</v>
      </c>
      <c r="F98" s="1">
        <v>-6</v>
      </c>
      <c r="G98" s="1">
        <v>-13</v>
      </c>
      <c r="H98" s="1">
        <v>-16</v>
      </c>
      <c r="I98" s="1">
        <v>-22</v>
      </c>
      <c r="J98" s="15"/>
      <c r="K98" s="15"/>
      <c r="L98" s="15"/>
      <c r="M98" s="15"/>
      <c r="N98" s="15"/>
      <c r="O98" s="15"/>
      <c r="P98" s="15"/>
      <c r="Q98" s="15"/>
    </row>
    <row r="99" spans="3:17" x14ac:dyDescent="0.25">
      <c r="C99" s="1">
        <v>35</v>
      </c>
      <c r="D99" s="1">
        <v>10000</v>
      </c>
      <c r="E99" s="1">
        <v>6</v>
      </c>
      <c r="F99" s="1">
        <v>-6</v>
      </c>
      <c r="G99" s="1">
        <v>-10</v>
      </c>
      <c r="H99" s="1">
        <v>-11</v>
      </c>
      <c r="I99" s="1">
        <v>-15</v>
      </c>
      <c r="J99" s="15"/>
      <c r="K99" s="15"/>
      <c r="L99" s="15"/>
      <c r="M99" s="15"/>
      <c r="N99" s="15"/>
      <c r="O99" s="15"/>
      <c r="P99" s="15"/>
      <c r="Q99" s="15"/>
    </row>
    <row r="100" spans="3:17" x14ac:dyDescent="0.25">
      <c r="C100" s="1"/>
      <c r="D100" s="1"/>
      <c r="E100" s="1"/>
      <c r="F100" s="1"/>
      <c r="G100" s="1"/>
      <c r="H100" s="1"/>
      <c r="I100" s="1"/>
      <c r="J100" s="15"/>
      <c r="K100" s="15"/>
      <c r="L100" s="15"/>
      <c r="M100" s="15"/>
      <c r="N100" s="15"/>
      <c r="O100" s="15"/>
      <c r="P100" s="15"/>
      <c r="Q100" s="15"/>
    </row>
    <row r="101" spans="3:17" x14ac:dyDescent="0.25">
      <c r="C101" s="1">
        <v>40</v>
      </c>
      <c r="D101" s="1">
        <v>100</v>
      </c>
      <c r="E101" s="1">
        <v>-31</v>
      </c>
      <c r="F101" s="1"/>
      <c r="G101" s="1"/>
      <c r="H101" s="1"/>
      <c r="I101" s="1"/>
      <c r="J101" s="15"/>
      <c r="K101" s="15"/>
      <c r="L101" s="15"/>
      <c r="M101" s="15"/>
      <c r="N101" s="15"/>
      <c r="O101" s="15"/>
      <c r="P101" s="15"/>
      <c r="Q101" s="15"/>
    </row>
    <row r="102" spans="3:17" x14ac:dyDescent="0.25">
      <c r="C102" s="1">
        <v>40</v>
      </c>
      <c r="D102" s="1">
        <v>500</v>
      </c>
      <c r="E102" s="1">
        <v>-17</v>
      </c>
      <c r="F102" s="1">
        <v>-34</v>
      </c>
      <c r="G102" s="1">
        <v>-62</v>
      </c>
      <c r="H102" s="1"/>
      <c r="I102" s="1"/>
      <c r="J102" s="15"/>
      <c r="K102" s="15"/>
      <c r="L102" s="15"/>
      <c r="M102" s="15"/>
      <c r="N102" s="15"/>
      <c r="O102" s="15"/>
      <c r="P102" s="15"/>
      <c r="Q102" s="15"/>
    </row>
    <row r="103" spans="3:17" x14ac:dyDescent="0.25">
      <c r="C103" s="1">
        <v>40</v>
      </c>
      <c r="D103" s="1">
        <v>1000</v>
      </c>
      <c r="E103" s="1">
        <v>-10</v>
      </c>
      <c r="F103" s="1">
        <v>-23</v>
      </c>
      <c r="G103" s="1">
        <v>-45</v>
      </c>
      <c r="H103" s="1">
        <v>-54</v>
      </c>
      <c r="I103" s="1"/>
      <c r="J103" s="15"/>
      <c r="K103" s="15"/>
      <c r="L103" s="15"/>
      <c r="M103" s="15"/>
      <c r="N103" s="15"/>
      <c r="O103" s="15"/>
      <c r="P103" s="15"/>
      <c r="Q103" s="15"/>
    </row>
    <row r="104" spans="3:17" x14ac:dyDescent="0.25">
      <c r="C104" s="1">
        <v>40</v>
      </c>
      <c r="D104" s="1">
        <v>1500</v>
      </c>
      <c r="E104" s="1">
        <v>-6</v>
      </c>
      <c r="F104" s="1">
        <v>-16</v>
      </c>
      <c r="G104" s="1">
        <v>-36</v>
      </c>
      <c r="H104" s="1">
        <v>-42</v>
      </c>
      <c r="I104" s="1">
        <v>-58</v>
      </c>
      <c r="J104" s="15"/>
      <c r="K104" s="15"/>
      <c r="L104" s="15"/>
      <c r="M104" s="15"/>
      <c r="N104" s="15"/>
      <c r="O104" s="15"/>
      <c r="P104" s="15"/>
      <c r="Q104" s="15"/>
    </row>
    <row r="105" spans="3:17" x14ac:dyDescent="0.25">
      <c r="C105" s="1">
        <v>40</v>
      </c>
      <c r="D105" s="1">
        <v>2000</v>
      </c>
      <c r="E105" s="1">
        <v>-3</v>
      </c>
      <c r="F105" s="1">
        <v>-12</v>
      </c>
      <c r="G105" s="1">
        <v>-30</v>
      </c>
      <c r="H105" s="1">
        <v>-49</v>
      </c>
      <c r="I105" s="1">
        <v>-49</v>
      </c>
      <c r="J105" s="15"/>
      <c r="K105" s="15"/>
      <c r="L105" s="15"/>
      <c r="M105" s="15"/>
      <c r="N105" s="15"/>
      <c r="O105" s="15"/>
      <c r="P105" s="15"/>
      <c r="Q105" s="15"/>
    </row>
    <row r="106" spans="3:17" x14ac:dyDescent="0.25">
      <c r="C106" s="1">
        <v>40</v>
      </c>
      <c r="D106" s="1">
        <v>5000</v>
      </c>
      <c r="E106" s="1">
        <v>4</v>
      </c>
      <c r="F106" s="1">
        <v>-7</v>
      </c>
      <c r="G106" s="1">
        <v>-13</v>
      </c>
      <c r="H106" s="1">
        <v>-15</v>
      </c>
      <c r="I106" s="1">
        <v>-22</v>
      </c>
      <c r="J106" s="15"/>
      <c r="K106" s="15"/>
      <c r="L106" s="15"/>
      <c r="M106" s="15"/>
      <c r="N106" s="15"/>
      <c r="O106" s="15"/>
      <c r="P106" s="15"/>
      <c r="Q106" s="15"/>
    </row>
    <row r="107" spans="3:17" x14ac:dyDescent="0.25">
      <c r="C107" s="1">
        <v>40</v>
      </c>
      <c r="D107" s="1">
        <v>10000</v>
      </c>
      <c r="E107" s="1">
        <v>6</v>
      </c>
      <c r="F107" s="1">
        <v>-6</v>
      </c>
      <c r="G107" s="1">
        <v>-1</v>
      </c>
      <c r="H107" s="1">
        <v>-11</v>
      </c>
      <c r="I107" s="1">
        <v>-15</v>
      </c>
      <c r="J107" s="15"/>
      <c r="K107" s="15"/>
      <c r="L107" s="15"/>
      <c r="M107" s="15"/>
      <c r="N107" s="15"/>
      <c r="O107" s="15"/>
      <c r="P107" s="15"/>
      <c r="Q107" s="15"/>
    </row>
    <row r="108" spans="3:17" x14ac:dyDescent="0.25">
      <c r="C108" s="1"/>
      <c r="D108" s="1"/>
      <c r="E108" s="1"/>
      <c r="F108" s="1"/>
      <c r="G108" s="1"/>
      <c r="H108" s="1"/>
      <c r="I108" s="1"/>
      <c r="J108" s="15"/>
      <c r="K108" s="15"/>
      <c r="L108" s="15"/>
      <c r="M108" s="15"/>
      <c r="N108" s="15"/>
      <c r="O108" s="15"/>
      <c r="P108" s="15"/>
      <c r="Q108" s="15"/>
    </row>
    <row r="109" spans="3:17" x14ac:dyDescent="0.25">
      <c r="C109" s="1"/>
      <c r="D109" s="1"/>
      <c r="E109" s="1"/>
      <c r="F109" s="1"/>
      <c r="G109" s="1"/>
      <c r="H109" s="1"/>
      <c r="I109" s="1"/>
      <c r="J109" s="15"/>
      <c r="K109" s="15"/>
      <c r="L109" s="15"/>
      <c r="M109" s="15"/>
      <c r="N109" s="15"/>
      <c r="O109" s="15"/>
      <c r="P109" s="15"/>
      <c r="Q109" s="15"/>
    </row>
    <row r="110" spans="3:17" x14ac:dyDescent="0.25">
      <c r="C110" s="1"/>
      <c r="D110" s="1"/>
      <c r="E110" s="1"/>
      <c r="F110" s="1"/>
      <c r="G110" s="1"/>
      <c r="H110" s="1"/>
      <c r="I110" s="1"/>
      <c r="J110" s="15"/>
      <c r="K110" s="15"/>
      <c r="L110" s="15"/>
      <c r="M110" s="15"/>
      <c r="N110" s="15"/>
      <c r="O110" s="15"/>
      <c r="P110" s="15"/>
      <c r="Q110" s="15"/>
    </row>
    <row r="111" spans="3:17" x14ac:dyDescent="0.25">
      <c r="C111" s="1"/>
      <c r="D111" s="1"/>
      <c r="E111" s="1"/>
      <c r="F111" s="1"/>
      <c r="G111" s="1"/>
      <c r="H111" s="1"/>
      <c r="I111" s="1"/>
      <c r="J111" s="15"/>
      <c r="K111" s="15"/>
      <c r="L111" s="15"/>
      <c r="M111" s="15"/>
      <c r="N111" s="15"/>
      <c r="O111" s="15"/>
      <c r="P111" s="15"/>
      <c r="Q111" s="15"/>
    </row>
    <row r="112" spans="3:17" x14ac:dyDescent="0.25">
      <c r="C112" s="1"/>
      <c r="D112" s="1"/>
      <c r="E112" s="1"/>
      <c r="F112" s="1"/>
      <c r="G112" s="1"/>
      <c r="H112" s="1"/>
      <c r="I112" s="1"/>
      <c r="J112" s="15"/>
      <c r="K112" s="15"/>
      <c r="L112" s="15"/>
      <c r="M112" s="15"/>
      <c r="N112" s="15"/>
      <c r="O112" s="15"/>
      <c r="P112" s="15"/>
      <c r="Q112" s="15"/>
    </row>
    <row r="113" spans="3:17" x14ac:dyDescent="0.25">
      <c r="C113" s="1"/>
      <c r="D113" s="1"/>
      <c r="E113" s="1"/>
      <c r="F113" s="1"/>
      <c r="G113" s="1"/>
      <c r="H113" s="1"/>
      <c r="I113" s="1"/>
      <c r="J113" s="15"/>
      <c r="K113" s="15"/>
      <c r="L113" s="15"/>
      <c r="M113" s="15"/>
      <c r="N113" s="15"/>
      <c r="O113" s="15"/>
      <c r="P113" s="15"/>
      <c r="Q113" s="15"/>
    </row>
    <row r="114" spans="3:17" x14ac:dyDescent="0.25">
      <c r="C114" s="1"/>
      <c r="D114" s="1"/>
      <c r="E114" s="1"/>
      <c r="F114" s="1"/>
      <c r="G114" s="1"/>
      <c r="H114" s="1"/>
      <c r="I114" s="1"/>
      <c r="J114" s="15"/>
      <c r="K114" s="15"/>
      <c r="L114" s="15"/>
      <c r="M114" s="15"/>
      <c r="N114" s="15"/>
      <c r="O114" s="15"/>
      <c r="P114" s="15"/>
      <c r="Q114" s="15"/>
    </row>
    <row r="115" spans="3:17" x14ac:dyDescent="0.25">
      <c r="C115" s="1"/>
      <c r="D115" s="1"/>
      <c r="E115" s="1"/>
      <c r="F115" s="1"/>
      <c r="G115" s="1"/>
      <c r="H115" s="1"/>
      <c r="I115" s="1"/>
      <c r="J115" s="15"/>
      <c r="K115" s="15"/>
      <c r="L115" s="15"/>
      <c r="M115" s="15"/>
      <c r="N115" s="15"/>
      <c r="O115" s="15"/>
      <c r="P115" s="15"/>
      <c r="Q115" s="15"/>
    </row>
    <row r="116" spans="3:17" x14ac:dyDescent="0.25">
      <c r="C116" s="1"/>
      <c r="D116" s="1"/>
      <c r="E116" s="1"/>
      <c r="F116" s="1"/>
      <c r="G116" s="1"/>
      <c r="H116" s="1"/>
      <c r="I116" s="1"/>
      <c r="J116" s="15"/>
      <c r="K116" s="15"/>
      <c r="L116" s="15"/>
      <c r="M116" s="15"/>
      <c r="N116" s="15"/>
      <c r="O116" s="15"/>
      <c r="P116" s="15"/>
      <c r="Q116" s="15"/>
    </row>
    <row r="117" spans="3:17" x14ac:dyDescent="0.25">
      <c r="C117" s="1"/>
      <c r="D117" s="1"/>
      <c r="E117" s="1"/>
      <c r="F117" s="1"/>
      <c r="G117" s="1"/>
      <c r="H117" s="1"/>
      <c r="I117" s="1"/>
      <c r="J117" s="15"/>
      <c r="K117" s="15"/>
      <c r="L117" s="15"/>
      <c r="M117" s="15"/>
      <c r="N117" s="15"/>
      <c r="O117" s="15"/>
      <c r="P117" s="15"/>
      <c r="Q117" s="15"/>
    </row>
    <row r="118" spans="3:17" x14ac:dyDescent="0.25">
      <c r="C118" s="1"/>
      <c r="D118" s="1"/>
      <c r="E118" s="1"/>
      <c r="F118" s="1"/>
      <c r="G118" s="1"/>
      <c r="H118" s="1"/>
      <c r="I118" s="1"/>
      <c r="J118" s="15"/>
      <c r="K118" s="15"/>
      <c r="L118" s="15"/>
      <c r="M118" s="15"/>
      <c r="N118" s="15"/>
      <c r="O118" s="15"/>
      <c r="P118" s="15"/>
      <c r="Q118" s="15"/>
    </row>
    <row r="119" spans="3:17" x14ac:dyDescent="0.25">
      <c r="C119" s="1"/>
      <c r="D119" s="1"/>
      <c r="E119" s="1"/>
      <c r="F119" s="1"/>
      <c r="G119" s="1"/>
      <c r="H119" s="1"/>
      <c r="I119" s="1"/>
      <c r="J119" s="15"/>
      <c r="K119" s="15"/>
      <c r="L119" s="15"/>
      <c r="M119" s="15"/>
      <c r="N119" s="15"/>
      <c r="O119" s="15"/>
      <c r="P119" s="15"/>
      <c r="Q119" s="15"/>
    </row>
    <row r="120" spans="3:17" x14ac:dyDescent="0.25">
      <c r="C120" s="1"/>
      <c r="D120" s="1"/>
      <c r="E120" s="1"/>
      <c r="F120" s="1"/>
      <c r="G120" s="1"/>
      <c r="H120" s="1"/>
      <c r="I120" s="1"/>
      <c r="J120" s="15"/>
      <c r="K120" s="15"/>
      <c r="L120" s="15"/>
      <c r="M120" s="15"/>
      <c r="N120" s="15"/>
      <c r="O120" s="15"/>
      <c r="P120" s="15"/>
      <c r="Q120" s="15"/>
    </row>
    <row r="121" spans="3:17" x14ac:dyDescent="0.25">
      <c r="C121" s="1"/>
      <c r="D121" s="1"/>
      <c r="E121" s="1"/>
      <c r="F121" s="1"/>
      <c r="G121" s="1"/>
      <c r="H121" s="1"/>
      <c r="I121" s="1"/>
      <c r="J121" s="15"/>
      <c r="K121" s="15"/>
      <c r="L121" s="15"/>
      <c r="M121" s="15"/>
      <c r="N121" s="15"/>
      <c r="O121" s="15"/>
      <c r="P121" s="15"/>
      <c r="Q121" s="15"/>
    </row>
    <row r="122" spans="3:17" x14ac:dyDescent="0.25">
      <c r="C122" s="1"/>
      <c r="D122" s="1"/>
      <c r="E122" s="1"/>
      <c r="F122" s="1"/>
      <c r="G122" s="1"/>
      <c r="H122" s="1"/>
      <c r="I122" s="1"/>
      <c r="J122" s="15"/>
      <c r="K122" s="15"/>
      <c r="L122" s="15"/>
      <c r="M122" s="15"/>
      <c r="N122" s="15"/>
      <c r="O122" s="15"/>
      <c r="P122" s="15"/>
      <c r="Q122" s="15"/>
    </row>
    <row r="123" spans="3:17" x14ac:dyDescent="0.25">
      <c r="C123" s="1"/>
      <c r="D123" s="1"/>
      <c r="E123" s="1"/>
      <c r="F123" s="1"/>
      <c r="G123" s="1"/>
      <c r="H123" s="1"/>
      <c r="I123" s="1"/>
      <c r="J123" s="15"/>
      <c r="K123" s="15"/>
      <c r="L123" s="15"/>
      <c r="M123" s="15"/>
      <c r="N123" s="15"/>
      <c r="O123" s="15"/>
      <c r="P123" s="15"/>
      <c r="Q123" s="15"/>
    </row>
    <row r="124" spans="3:17" x14ac:dyDescent="0.25">
      <c r="C124" s="1"/>
      <c r="D124" s="1"/>
      <c r="E124" s="1"/>
      <c r="F124" s="1"/>
      <c r="G124" s="1"/>
      <c r="H124" s="1"/>
      <c r="I124" s="1"/>
      <c r="J124" s="15"/>
      <c r="K124" s="15"/>
      <c r="L124" s="15"/>
      <c r="M124" s="15"/>
      <c r="N124" s="15"/>
      <c r="O124" s="15"/>
      <c r="P124" s="15"/>
      <c r="Q124" s="15"/>
    </row>
    <row r="125" spans="3:17" x14ac:dyDescent="0.25">
      <c r="C125" s="1"/>
      <c r="D125" s="1"/>
      <c r="E125" s="1"/>
      <c r="F125" s="1"/>
      <c r="G125" s="1"/>
      <c r="H125" s="1"/>
      <c r="I125" s="1"/>
      <c r="J125" s="15"/>
      <c r="K125" s="15"/>
      <c r="L125" s="15"/>
      <c r="M125" s="15"/>
      <c r="N125" s="15"/>
      <c r="O125" s="15"/>
      <c r="P125" s="15"/>
      <c r="Q125" s="15"/>
    </row>
    <row r="126" spans="3:17" x14ac:dyDescent="0.25">
      <c r="C126" s="1"/>
      <c r="D126" s="1"/>
      <c r="E126" s="1"/>
      <c r="F126" s="1"/>
      <c r="G126" s="1"/>
      <c r="H126" s="1"/>
      <c r="I126" s="1"/>
      <c r="J126" s="15"/>
      <c r="K126" s="15"/>
      <c r="L126" s="15"/>
      <c r="M126" s="15"/>
      <c r="N126" s="15"/>
      <c r="O126" s="15"/>
      <c r="P126" s="15"/>
      <c r="Q126" s="15"/>
    </row>
    <row r="127" spans="3:17" x14ac:dyDescent="0.25">
      <c r="C127" s="1"/>
      <c r="D127" s="1"/>
      <c r="E127" s="1"/>
      <c r="F127" s="1"/>
      <c r="G127" s="1"/>
      <c r="H127" s="1"/>
      <c r="I127" s="1"/>
      <c r="J127" s="15"/>
      <c r="K127" s="15"/>
      <c r="L127" s="15"/>
      <c r="M127" s="15"/>
      <c r="N127" s="15"/>
      <c r="O127" s="15"/>
      <c r="P127" s="15"/>
      <c r="Q127" s="15"/>
    </row>
    <row r="128" spans="3:17" x14ac:dyDescent="0.25">
      <c r="C128" s="1"/>
      <c r="D128" s="1"/>
      <c r="E128" s="1"/>
      <c r="F128" s="1"/>
      <c r="G128" s="1"/>
      <c r="H128" s="1"/>
      <c r="I128" s="1"/>
      <c r="J128" s="15"/>
      <c r="K128" s="15"/>
      <c r="L128" s="15"/>
      <c r="M128" s="15"/>
      <c r="N128" s="15"/>
      <c r="O128" s="15"/>
      <c r="P128" s="15"/>
      <c r="Q128" s="15"/>
    </row>
    <row r="129" spans="3:17" x14ac:dyDescent="0.25">
      <c r="C129" s="1"/>
      <c r="D129" s="1"/>
      <c r="E129" s="1"/>
      <c r="F129" s="1"/>
      <c r="G129" s="1"/>
      <c r="H129" s="1"/>
      <c r="I129" s="1"/>
      <c r="J129" s="15"/>
      <c r="K129" s="15"/>
      <c r="L129" s="15"/>
      <c r="M129" s="15"/>
      <c r="N129" s="15"/>
      <c r="O129" s="15"/>
      <c r="P129" s="15"/>
      <c r="Q129" s="15"/>
    </row>
    <row r="130" spans="3:17" x14ac:dyDescent="0.25">
      <c r="C130" s="1"/>
      <c r="D130" s="1"/>
      <c r="E130" s="1"/>
      <c r="F130" s="1"/>
      <c r="G130" s="1"/>
      <c r="H130" s="1"/>
      <c r="I130" s="1"/>
      <c r="J130" s="15"/>
      <c r="K130" s="15"/>
      <c r="L130" s="15"/>
      <c r="M130" s="15"/>
      <c r="N130" s="15"/>
      <c r="O130" s="15"/>
      <c r="P130" s="15"/>
      <c r="Q130" s="15"/>
    </row>
    <row r="131" spans="3:17" x14ac:dyDescent="0.25">
      <c r="C131" s="1"/>
      <c r="D131" s="1"/>
      <c r="E131" s="1"/>
      <c r="F131" s="1"/>
      <c r="G131" s="1"/>
      <c r="H131" s="1"/>
      <c r="I131" s="1"/>
      <c r="J131" s="15"/>
      <c r="K131" s="15"/>
      <c r="L131" s="15"/>
      <c r="M131" s="15"/>
      <c r="N131" s="15"/>
      <c r="O131" s="15"/>
      <c r="P131" s="15"/>
      <c r="Q131" s="15"/>
    </row>
    <row r="132" spans="3:17" x14ac:dyDescent="0.25">
      <c r="C132" s="1"/>
      <c r="D132" s="1"/>
      <c r="E132" s="1"/>
      <c r="F132" s="1"/>
      <c r="G132" s="1"/>
      <c r="H132" s="1"/>
      <c r="I132" s="1"/>
      <c r="J132" s="15"/>
      <c r="K132" s="15"/>
      <c r="L132" s="15"/>
      <c r="M132" s="15"/>
      <c r="N132" s="15"/>
      <c r="O132" s="15"/>
      <c r="P132" s="15"/>
      <c r="Q132" s="15"/>
    </row>
    <row r="133" spans="3:17" x14ac:dyDescent="0.25">
      <c r="C133" s="1"/>
      <c r="D133" s="1"/>
      <c r="E133" s="1"/>
      <c r="F133" s="1"/>
      <c r="G133" s="1"/>
      <c r="H133" s="1"/>
      <c r="I133" s="1"/>
      <c r="J133" s="15"/>
      <c r="K133" s="15"/>
      <c r="L133" s="15"/>
      <c r="M133" s="15"/>
      <c r="N133" s="15"/>
      <c r="O133" s="15"/>
      <c r="P133" s="15"/>
      <c r="Q133" s="15"/>
    </row>
    <row r="134" spans="3:17" x14ac:dyDescent="0.25">
      <c r="C134" s="1"/>
      <c r="D134" s="1"/>
      <c r="E134" s="1"/>
      <c r="F134" s="1"/>
      <c r="G134" s="1"/>
      <c r="H134" s="1"/>
      <c r="I134" s="1"/>
      <c r="J134" s="15"/>
      <c r="K134" s="15"/>
      <c r="L134" s="15"/>
      <c r="M134" s="15"/>
      <c r="N134" s="15"/>
      <c r="O134" s="15"/>
      <c r="P134" s="15"/>
      <c r="Q134" s="15"/>
    </row>
    <row r="135" spans="3:17" x14ac:dyDescent="0.25">
      <c r="C135" s="1"/>
      <c r="D135" s="1"/>
      <c r="E135" s="1"/>
      <c r="F135" s="1"/>
      <c r="G135" s="1"/>
      <c r="H135" s="1"/>
      <c r="I135" s="1"/>
      <c r="J135" s="15"/>
      <c r="K135" s="15"/>
      <c r="L135" s="15"/>
      <c r="M135" s="15"/>
      <c r="N135" s="15"/>
      <c r="O135" s="15"/>
      <c r="P135" s="15"/>
      <c r="Q135" s="15"/>
    </row>
    <row r="136" spans="3:17" x14ac:dyDescent="0.25">
      <c r="C136" s="1"/>
      <c r="D136" s="1"/>
      <c r="E136" s="1"/>
      <c r="F136" s="1"/>
      <c r="G136" s="1"/>
      <c r="H136" s="1"/>
      <c r="I136" s="1"/>
      <c r="J136" s="15"/>
      <c r="K136" s="15"/>
      <c r="L136" s="15"/>
      <c r="M136" s="15"/>
      <c r="N136" s="15"/>
      <c r="O136" s="15"/>
      <c r="P136" s="15"/>
      <c r="Q136" s="15"/>
    </row>
    <row r="137" spans="3:17" x14ac:dyDescent="0.25">
      <c r="C137" s="1"/>
      <c r="D137" s="1"/>
      <c r="E137" s="1"/>
      <c r="F137" s="1"/>
      <c r="G137" s="1"/>
      <c r="H137" s="1"/>
      <c r="I137" s="1"/>
      <c r="J137" s="15"/>
      <c r="K137" s="15"/>
      <c r="L137" s="15"/>
      <c r="M137" s="15"/>
      <c r="N137" s="15"/>
      <c r="O137" s="15"/>
      <c r="P137" s="15"/>
      <c r="Q137" s="15"/>
    </row>
    <row r="138" spans="3:17" x14ac:dyDescent="0.25">
      <c r="C138" s="1"/>
      <c r="D138" s="1"/>
      <c r="E138" s="1"/>
      <c r="F138" s="1"/>
      <c r="G138" s="1"/>
      <c r="H138" s="1"/>
      <c r="I138" s="1"/>
      <c r="J138" s="15"/>
      <c r="K138" s="15"/>
      <c r="L138" s="15"/>
      <c r="M138" s="15"/>
      <c r="N138" s="15"/>
      <c r="O138" s="15"/>
      <c r="P138" s="15"/>
      <c r="Q138" s="15"/>
    </row>
    <row r="139" spans="3:17" x14ac:dyDescent="0.25">
      <c r="C139" s="1"/>
      <c r="D139" s="1"/>
      <c r="E139" s="1"/>
      <c r="F139" s="1"/>
      <c r="G139" s="1"/>
      <c r="H139" s="1"/>
      <c r="I139" s="1"/>
      <c r="J139" s="15"/>
      <c r="K139" s="15"/>
      <c r="L139" s="15"/>
      <c r="M139" s="15"/>
      <c r="N139" s="15"/>
      <c r="O139" s="15"/>
      <c r="P139" s="15"/>
      <c r="Q139" s="15"/>
    </row>
    <row r="140" spans="3:17" x14ac:dyDescent="0.25">
      <c r="C140" s="1"/>
      <c r="D140" s="1"/>
      <c r="E140" s="1"/>
      <c r="F140" s="1"/>
      <c r="G140" s="1"/>
      <c r="H140" s="1"/>
      <c r="I140" s="1"/>
      <c r="J140" s="15"/>
      <c r="K140" s="15"/>
      <c r="L140" s="15"/>
      <c r="M140" s="15"/>
      <c r="N140" s="15"/>
      <c r="O140" s="15"/>
      <c r="P140" s="15"/>
      <c r="Q140" s="15"/>
    </row>
    <row r="141" spans="3:17" x14ac:dyDescent="0.25">
      <c r="C141" s="1"/>
      <c r="D141" s="1"/>
      <c r="E141" s="1"/>
      <c r="F141" s="1"/>
      <c r="G141" s="1"/>
      <c r="H141" s="1"/>
      <c r="I141" s="1"/>
      <c r="J141" s="15"/>
      <c r="K141" s="15"/>
      <c r="L141" s="15"/>
      <c r="M141" s="15"/>
      <c r="N141" s="15"/>
      <c r="O141" s="15"/>
      <c r="P141" s="15"/>
      <c r="Q141" s="15"/>
    </row>
    <row r="142" spans="3:17" x14ac:dyDescent="0.25">
      <c r="C142" s="1"/>
      <c r="D142" s="1"/>
      <c r="E142" s="1"/>
      <c r="F142" s="1"/>
      <c r="G142" s="1"/>
      <c r="H142" s="1"/>
      <c r="I142" s="1"/>
      <c r="J142" s="15"/>
      <c r="K142" s="15"/>
      <c r="L142" s="15"/>
      <c r="M142" s="15"/>
      <c r="N142" s="15"/>
      <c r="O142" s="15"/>
      <c r="P142" s="15"/>
      <c r="Q142" s="15"/>
    </row>
    <row r="143" spans="3:17" x14ac:dyDescent="0.25">
      <c r="C143" s="1"/>
      <c r="D143" s="1"/>
      <c r="E143" s="1"/>
      <c r="F143" s="1"/>
      <c r="G143" s="1"/>
      <c r="H143" s="1"/>
      <c r="I143" s="1"/>
      <c r="J143" s="15"/>
      <c r="K143" s="15"/>
      <c r="L143" s="15"/>
      <c r="M143" s="15"/>
      <c r="N143" s="15"/>
      <c r="O143" s="15"/>
      <c r="P143" s="15"/>
      <c r="Q143" s="15"/>
    </row>
    <row r="144" spans="3:17" x14ac:dyDescent="0.25">
      <c r="C144" s="1"/>
      <c r="D144" s="1"/>
      <c r="E144" s="1"/>
      <c r="F144" s="1"/>
      <c r="G144" s="1"/>
      <c r="H144" s="1"/>
      <c r="I144" s="1"/>
      <c r="J144" s="15"/>
      <c r="K144" s="15"/>
      <c r="L144" s="15"/>
      <c r="M144" s="15"/>
      <c r="N144" s="15"/>
      <c r="O144" s="15"/>
      <c r="P144" s="15"/>
      <c r="Q144" s="15"/>
    </row>
    <row r="145" spans="3:17" x14ac:dyDescent="0.25">
      <c r="C145" s="1"/>
      <c r="D145" s="1"/>
      <c r="E145" s="1"/>
      <c r="F145" s="1"/>
      <c r="G145" s="1"/>
      <c r="H145" s="1"/>
      <c r="I145" s="1"/>
      <c r="J145" s="15"/>
      <c r="K145" s="15"/>
      <c r="L145" s="15"/>
      <c r="M145" s="15"/>
      <c r="N145" s="15"/>
      <c r="O145" s="15"/>
      <c r="P145" s="15"/>
      <c r="Q145" s="15"/>
    </row>
    <row r="146" spans="3:17" x14ac:dyDescent="0.25">
      <c r="C146" s="1"/>
      <c r="D146" s="1"/>
      <c r="E146" s="1"/>
      <c r="F146" s="1"/>
      <c r="G146" s="1"/>
      <c r="H146" s="1"/>
      <c r="I146" s="1"/>
      <c r="J146" s="15"/>
      <c r="K146" s="15"/>
      <c r="L146" s="15"/>
      <c r="M146" s="15"/>
      <c r="N146" s="15"/>
      <c r="O146" s="15"/>
      <c r="P146" s="15"/>
      <c r="Q146" s="15"/>
    </row>
    <row r="147" spans="3:17" x14ac:dyDescent="0.25">
      <c r="C147" s="1"/>
      <c r="D147" s="1"/>
      <c r="E147" s="1"/>
      <c r="F147" s="1"/>
      <c r="G147" s="1"/>
      <c r="H147" s="1"/>
      <c r="I147" s="1"/>
      <c r="J147" s="15"/>
      <c r="K147" s="15"/>
      <c r="L147" s="15"/>
      <c r="M147" s="15"/>
      <c r="N147" s="15"/>
      <c r="O147" s="15"/>
      <c r="P147" s="15"/>
      <c r="Q147" s="15"/>
    </row>
    <row r="148" spans="3:17" x14ac:dyDescent="0.25">
      <c r="C148" s="1"/>
      <c r="D148" s="1"/>
      <c r="E148" s="1"/>
      <c r="F148" s="1"/>
      <c r="G148" s="1"/>
      <c r="H148" s="1"/>
      <c r="I148" s="1"/>
      <c r="J148" s="15"/>
      <c r="K148" s="15"/>
      <c r="L148" s="15"/>
      <c r="M148" s="15"/>
      <c r="N148" s="15"/>
      <c r="O148" s="15"/>
      <c r="P148" s="15"/>
      <c r="Q148" s="15"/>
    </row>
    <row r="149" spans="3:17" x14ac:dyDescent="0.25">
      <c r="C149" s="1"/>
      <c r="D149" s="1"/>
      <c r="E149" s="1"/>
      <c r="F149" s="1"/>
      <c r="G149" s="1"/>
      <c r="H149" s="1"/>
      <c r="I149" s="1"/>
      <c r="J149" s="15"/>
      <c r="K149" s="15"/>
      <c r="L149" s="15"/>
      <c r="M149" s="15"/>
      <c r="N149" s="15"/>
      <c r="O149" s="15"/>
      <c r="P149" s="15"/>
      <c r="Q149" s="15"/>
    </row>
    <row r="150" spans="3:17" x14ac:dyDescent="0.25">
      <c r="C150" s="1"/>
      <c r="D150" s="1"/>
      <c r="E150" s="1"/>
      <c r="F150" s="1"/>
      <c r="G150" s="1"/>
      <c r="H150" s="1"/>
      <c r="I150" s="1"/>
      <c r="J150" s="15"/>
      <c r="K150" s="15"/>
      <c r="L150" s="15"/>
      <c r="M150" s="15"/>
      <c r="N150" s="15"/>
      <c r="O150" s="15"/>
      <c r="P150" s="15"/>
      <c r="Q150" s="15"/>
    </row>
    <row r="151" spans="3:17" x14ac:dyDescent="0.25">
      <c r="C151" s="1"/>
      <c r="D151" s="1"/>
      <c r="E151" s="1"/>
      <c r="F151" s="1"/>
      <c r="G151" s="1"/>
      <c r="H151" s="1"/>
      <c r="I151" s="1"/>
      <c r="J151" s="15"/>
      <c r="K151" s="15"/>
      <c r="L151" s="15"/>
      <c r="M151" s="15"/>
      <c r="N151" s="15"/>
      <c r="O151" s="15"/>
      <c r="P151" s="15"/>
      <c r="Q151" s="15"/>
    </row>
    <row r="152" spans="3:17" x14ac:dyDescent="0.25">
      <c r="C152" s="1"/>
      <c r="D152" s="1"/>
      <c r="E152" s="1"/>
      <c r="F152" s="1"/>
      <c r="G152" s="1"/>
      <c r="H152" s="1"/>
      <c r="I152" s="1"/>
      <c r="J152" s="15"/>
      <c r="K152" s="15"/>
      <c r="L152" s="15"/>
      <c r="M152" s="15"/>
      <c r="N152" s="15"/>
      <c r="O152" s="15"/>
      <c r="P152" s="15"/>
      <c r="Q152" s="15"/>
    </row>
    <row r="153" spans="3:17" x14ac:dyDescent="0.25">
      <c r="C153" s="1"/>
      <c r="D153" s="1"/>
      <c r="E153" s="1"/>
      <c r="F153" s="1"/>
      <c r="G153" s="1"/>
      <c r="H153" s="1"/>
      <c r="I153" s="1"/>
      <c r="J153" s="15"/>
      <c r="K153" s="15"/>
      <c r="L153" s="15"/>
      <c r="M153" s="15"/>
      <c r="N153" s="15"/>
      <c r="O153" s="15"/>
      <c r="P153" s="15"/>
      <c r="Q153" s="15"/>
    </row>
    <row r="154" spans="3:17" x14ac:dyDescent="0.25">
      <c r="C154" s="1"/>
      <c r="D154" s="1"/>
      <c r="E154" s="1"/>
      <c r="F154" s="1"/>
      <c r="G154" s="1"/>
      <c r="H154" s="1"/>
      <c r="I154" s="1"/>
      <c r="J154" s="15"/>
      <c r="K154" s="15"/>
      <c r="L154" s="15"/>
      <c r="M154" s="15"/>
      <c r="N154" s="15"/>
      <c r="O154" s="15"/>
      <c r="P154" s="15"/>
      <c r="Q154" s="15"/>
    </row>
    <row r="155" spans="3:17" x14ac:dyDescent="0.25">
      <c r="C155" s="1"/>
      <c r="D155" s="1"/>
      <c r="E155" s="1"/>
      <c r="F155" s="1"/>
      <c r="G155" s="1"/>
      <c r="H155" s="1"/>
      <c r="I155" s="1"/>
      <c r="J155" s="15"/>
      <c r="K155" s="15"/>
      <c r="L155" s="15"/>
      <c r="M155" s="15"/>
      <c r="N155" s="15"/>
      <c r="O155" s="15"/>
      <c r="P155" s="15"/>
      <c r="Q155" s="15"/>
    </row>
    <row r="156" spans="3:17" x14ac:dyDescent="0.25">
      <c r="C156" s="1"/>
      <c r="D156" s="1"/>
      <c r="E156" s="1"/>
      <c r="F156" s="1"/>
      <c r="G156" s="1"/>
      <c r="H156" s="1"/>
      <c r="I156" s="1"/>
      <c r="J156" s="15"/>
      <c r="K156" s="15"/>
      <c r="L156" s="15"/>
      <c r="M156" s="15"/>
      <c r="N156" s="15"/>
      <c r="O156" s="15"/>
      <c r="P156" s="15"/>
      <c r="Q156" s="15"/>
    </row>
    <row r="157" spans="3:17" x14ac:dyDescent="0.25">
      <c r="C157" s="1"/>
      <c r="D157" s="1"/>
      <c r="E157" s="1"/>
      <c r="F157" s="1"/>
      <c r="G157" s="1"/>
      <c r="H157" s="1"/>
      <c r="I157" s="1"/>
      <c r="J157" s="15"/>
      <c r="K157" s="15"/>
      <c r="L157" s="15"/>
      <c r="M157" s="15"/>
      <c r="N157" s="15"/>
      <c r="O157" s="15"/>
      <c r="P157" s="15"/>
      <c r="Q157" s="15"/>
    </row>
    <row r="158" spans="3:17" x14ac:dyDescent="0.25">
      <c r="C158" s="1"/>
      <c r="D158" s="1"/>
      <c r="E158" s="1"/>
      <c r="F158" s="1"/>
      <c r="G158" s="1"/>
      <c r="H158" s="1"/>
      <c r="I158" s="1"/>
      <c r="J158" s="15"/>
      <c r="K158" s="15"/>
      <c r="L158" s="15"/>
      <c r="M158" s="15"/>
      <c r="N158" s="15"/>
      <c r="O158" s="15"/>
      <c r="P158" s="15"/>
      <c r="Q158" s="15"/>
    </row>
    <row r="159" spans="3:17" x14ac:dyDescent="0.25">
      <c r="C159" s="1"/>
      <c r="D159" s="1"/>
      <c r="E159" s="1"/>
      <c r="F159" s="1"/>
      <c r="G159" s="1"/>
      <c r="H159" s="1"/>
      <c r="I159" s="1"/>
      <c r="J159" s="15"/>
      <c r="K159" s="15"/>
      <c r="L159" s="15"/>
      <c r="M159" s="15"/>
      <c r="N159" s="15"/>
      <c r="O159" s="15"/>
      <c r="P159" s="15"/>
      <c r="Q159" s="15"/>
    </row>
    <row r="160" spans="3:17" x14ac:dyDescent="0.25">
      <c r="C160" s="1"/>
      <c r="D160" s="1"/>
      <c r="E160" s="1"/>
      <c r="F160" s="1"/>
      <c r="G160" s="1"/>
      <c r="H160" s="1"/>
      <c r="I160" s="1"/>
      <c r="J160" s="15"/>
      <c r="K160" s="15"/>
      <c r="L160" s="15"/>
      <c r="M160" s="15"/>
      <c r="N160" s="15"/>
      <c r="O160" s="15"/>
      <c r="P160" s="15"/>
      <c r="Q160" s="15"/>
    </row>
    <row r="161" spans="3:17" x14ac:dyDescent="0.25">
      <c r="C161" s="1"/>
      <c r="D161" s="1"/>
      <c r="E161" s="1"/>
      <c r="F161" s="1"/>
      <c r="G161" s="1"/>
      <c r="H161" s="1"/>
      <c r="I161" s="1"/>
      <c r="J161" s="15"/>
      <c r="K161" s="15"/>
      <c r="L161" s="15"/>
      <c r="M161" s="15"/>
      <c r="N161" s="15"/>
      <c r="O161" s="15"/>
      <c r="P161" s="15"/>
      <c r="Q161" s="15"/>
    </row>
    <row r="162" spans="3:17" x14ac:dyDescent="0.25">
      <c r="C162" s="1"/>
      <c r="D162" s="1"/>
      <c r="E162" s="1"/>
      <c r="F162" s="1"/>
      <c r="G162" s="1"/>
      <c r="H162" s="1"/>
      <c r="I162" s="1"/>
      <c r="J162" s="15"/>
      <c r="K162" s="15"/>
      <c r="L162" s="15"/>
      <c r="M162" s="15"/>
      <c r="N162" s="15"/>
      <c r="O162" s="15"/>
      <c r="P162" s="15"/>
      <c r="Q162" s="15"/>
    </row>
    <row r="163" spans="3:17" x14ac:dyDescent="0.25">
      <c r="C163" s="1"/>
      <c r="D163" s="1"/>
      <c r="E163" s="1"/>
      <c r="F163" s="1"/>
      <c r="G163" s="1"/>
      <c r="H163" s="1"/>
      <c r="I163" s="1"/>
      <c r="J163" s="15"/>
      <c r="K163" s="15"/>
      <c r="L163" s="15"/>
      <c r="M163" s="15"/>
      <c r="N163" s="15"/>
      <c r="O163" s="15"/>
      <c r="P163" s="15"/>
      <c r="Q163" s="15"/>
    </row>
    <row r="164" spans="3:17" x14ac:dyDescent="0.25">
      <c r="C164" s="1"/>
      <c r="D164" s="1"/>
      <c r="E164" s="1"/>
      <c r="F164" s="1"/>
      <c r="G164" s="1"/>
      <c r="H164" s="1"/>
      <c r="I164" s="1"/>
      <c r="J164" s="15"/>
      <c r="K164" s="15"/>
      <c r="L164" s="15"/>
      <c r="M164" s="15"/>
      <c r="N164" s="15"/>
      <c r="O164" s="15"/>
      <c r="P164" s="15"/>
      <c r="Q164" s="15"/>
    </row>
    <row r="165" spans="3:17" x14ac:dyDescent="0.25">
      <c r="C165" s="1"/>
      <c r="D165" s="1"/>
      <c r="E165" s="1"/>
      <c r="F165" s="1"/>
      <c r="G165" s="1"/>
      <c r="H165" s="1"/>
      <c r="I165" s="1"/>
      <c r="J165" s="15"/>
      <c r="K165" s="15"/>
      <c r="L165" s="15"/>
      <c r="M165" s="15"/>
      <c r="N165" s="15"/>
      <c r="O165" s="15"/>
      <c r="P165" s="15"/>
      <c r="Q165" s="15"/>
    </row>
    <row r="166" spans="3:17" x14ac:dyDescent="0.25">
      <c r="C166" s="1"/>
      <c r="D166" s="1"/>
      <c r="E166" s="1"/>
      <c r="F166" s="1"/>
      <c r="G166" s="1"/>
      <c r="H166" s="1"/>
      <c r="I166" s="1"/>
      <c r="J166" s="15"/>
      <c r="K166" s="15"/>
      <c r="L166" s="15"/>
      <c r="M166" s="15"/>
      <c r="N166" s="15"/>
      <c r="O166" s="15"/>
      <c r="P166" s="15"/>
      <c r="Q166" s="15"/>
    </row>
    <row r="167" spans="3:17" x14ac:dyDescent="0.25">
      <c r="C167" s="1"/>
      <c r="D167" s="1"/>
      <c r="E167" s="1"/>
      <c r="F167" s="1"/>
      <c r="G167" s="1"/>
      <c r="H167" s="1"/>
      <c r="I167" s="1"/>
      <c r="J167" s="15"/>
      <c r="K167" s="15"/>
      <c r="L167" s="15"/>
      <c r="M167" s="15"/>
      <c r="N167" s="15"/>
      <c r="O167" s="15"/>
      <c r="P167" s="15"/>
      <c r="Q167" s="15"/>
    </row>
    <row r="168" spans="3:17" x14ac:dyDescent="0.25">
      <c r="C168" s="1"/>
      <c r="D168" s="1"/>
      <c r="E168" s="1"/>
      <c r="F168" s="1"/>
      <c r="G168" s="1"/>
      <c r="H168" s="1"/>
      <c r="I168" s="1"/>
      <c r="J168" s="15"/>
      <c r="K168" s="15"/>
      <c r="L168" s="15"/>
      <c r="M168" s="15"/>
      <c r="N168" s="15"/>
      <c r="O168" s="15"/>
      <c r="P168" s="15"/>
      <c r="Q168" s="15"/>
    </row>
    <row r="169" spans="3:17" x14ac:dyDescent="0.25">
      <c r="C169" s="1"/>
      <c r="D169" s="1"/>
      <c r="E169" s="1"/>
      <c r="F169" s="1"/>
      <c r="G169" s="1"/>
      <c r="H169" s="1"/>
      <c r="I169" s="1"/>
      <c r="J169" s="15"/>
      <c r="K169" s="15"/>
      <c r="L169" s="15"/>
      <c r="M169" s="15"/>
      <c r="N169" s="15"/>
      <c r="O169" s="15"/>
      <c r="P169" s="15"/>
      <c r="Q169" s="15"/>
    </row>
    <row r="170" spans="3:17" x14ac:dyDescent="0.25">
      <c r="C170" s="1"/>
      <c r="D170" s="1"/>
      <c r="E170" s="1"/>
      <c r="F170" s="1"/>
      <c r="G170" s="1"/>
      <c r="H170" s="1"/>
      <c r="I170" s="1"/>
      <c r="J170" s="15"/>
      <c r="K170" s="15"/>
      <c r="L170" s="15"/>
      <c r="M170" s="15"/>
      <c r="N170" s="15"/>
      <c r="O170" s="15"/>
      <c r="P170" s="15"/>
      <c r="Q170" s="15"/>
    </row>
    <row r="171" spans="3:17" x14ac:dyDescent="0.25">
      <c r="C171" s="1"/>
      <c r="D171" s="1"/>
      <c r="E171" s="1"/>
      <c r="F171" s="1"/>
      <c r="G171" s="1"/>
      <c r="H171" s="1"/>
      <c r="I171" s="1"/>
      <c r="J171" s="15"/>
      <c r="K171" s="15"/>
      <c r="L171" s="15"/>
      <c r="M171" s="15"/>
      <c r="N171" s="15"/>
      <c r="O171" s="15"/>
      <c r="P171" s="15"/>
      <c r="Q171" s="15"/>
    </row>
    <row r="172" spans="3:17" x14ac:dyDescent="0.25">
      <c r="C172" s="1"/>
      <c r="D172" s="1"/>
      <c r="E172" s="1"/>
      <c r="F172" s="1"/>
      <c r="G172" s="1"/>
      <c r="H172" s="1"/>
      <c r="I172" s="1"/>
      <c r="J172" s="15"/>
      <c r="K172" s="15"/>
      <c r="L172" s="15"/>
      <c r="M172" s="15"/>
      <c r="N172" s="15"/>
      <c r="O172" s="15"/>
      <c r="P172" s="15"/>
      <c r="Q172" s="15"/>
    </row>
    <row r="173" spans="3:17" x14ac:dyDescent="0.25">
      <c r="C173" s="1"/>
      <c r="D173" s="1"/>
      <c r="E173" s="1"/>
      <c r="F173" s="1"/>
      <c r="G173" s="1"/>
      <c r="H173" s="1"/>
      <c r="I173" s="1"/>
      <c r="J173" s="15"/>
      <c r="K173" s="15"/>
      <c r="L173" s="15"/>
      <c r="M173" s="15"/>
      <c r="N173" s="15"/>
      <c r="O173" s="15"/>
      <c r="P173" s="15"/>
      <c r="Q173" s="15"/>
    </row>
    <row r="174" spans="3:17" x14ac:dyDescent="0.25">
      <c r="C174" s="1"/>
      <c r="D174" s="1"/>
      <c r="E174" s="1"/>
      <c r="F174" s="1"/>
      <c r="G174" s="1"/>
      <c r="H174" s="1"/>
      <c r="I174" s="1"/>
      <c r="J174" s="15"/>
      <c r="K174" s="15"/>
      <c r="L174" s="15"/>
      <c r="M174" s="15"/>
      <c r="N174" s="15"/>
      <c r="O174" s="15"/>
      <c r="P174" s="15"/>
      <c r="Q174" s="15"/>
    </row>
    <row r="175" spans="3:17" x14ac:dyDescent="0.25">
      <c r="C175" s="1"/>
      <c r="D175" s="1"/>
      <c r="E175" s="1"/>
      <c r="F175" s="1"/>
      <c r="G175" s="1"/>
      <c r="H175" s="1"/>
      <c r="I175" s="1"/>
      <c r="J175" s="15"/>
      <c r="K175" s="15"/>
      <c r="L175" s="15"/>
      <c r="M175" s="15"/>
      <c r="N175" s="15"/>
      <c r="O175" s="15"/>
      <c r="P175" s="15"/>
      <c r="Q175" s="15"/>
    </row>
    <row r="176" spans="3:17" x14ac:dyDescent="0.25">
      <c r="C176" s="1"/>
      <c r="D176" s="1"/>
      <c r="E176" s="1"/>
      <c r="F176" s="1"/>
      <c r="G176" s="1"/>
      <c r="H176" s="1"/>
      <c r="I176" s="1"/>
      <c r="J176" s="15"/>
      <c r="K176" s="15"/>
      <c r="L176" s="15"/>
      <c r="M176" s="15"/>
      <c r="N176" s="15"/>
      <c r="O176" s="15"/>
      <c r="P176" s="15"/>
      <c r="Q176" s="15"/>
    </row>
    <row r="177" spans="3:17" x14ac:dyDescent="0.25">
      <c r="C177" s="1"/>
      <c r="D177" s="1"/>
      <c r="E177" s="1"/>
      <c r="F177" s="1"/>
      <c r="G177" s="1"/>
      <c r="H177" s="1"/>
      <c r="I177" s="1"/>
      <c r="J177" s="15"/>
      <c r="K177" s="15"/>
      <c r="L177" s="15"/>
      <c r="M177" s="15"/>
      <c r="N177" s="15"/>
      <c r="O177" s="15"/>
      <c r="P177" s="15"/>
      <c r="Q177" s="15"/>
    </row>
    <row r="178" spans="3:17" x14ac:dyDescent="0.25">
      <c r="C178" s="1"/>
      <c r="D178" s="1"/>
      <c r="E178" s="1"/>
      <c r="F178" s="1"/>
      <c r="G178" s="1"/>
      <c r="H178" s="1"/>
      <c r="I178" s="1"/>
      <c r="J178" s="15"/>
      <c r="K178" s="15"/>
      <c r="L178" s="15"/>
      <c r="M178" s="15"/>
      <c r="N178" s="15"/>
      <c r="O178" s="15"/>
      <c r="P178" s="15"/>
      <c r="Q178" s="15"/>
    </row>
    <row r="179" spans="3:17" x14ac:dyDescent="0.25">
      <c r="C179" s="1"/>
      <c r="D179" s="1"/>
      <c r="E179" s="1"/>
      <c r="F179" s="1"/>
      <c r="G179" s="1"/>
      <c r="H179" s="1"/>
      <c r="I179" s="1"/>
      <c r="J179" s="15"/>
      <c r="K179" s="15"/>
      <c r="L179" s="15"/>
      <c r="M179" s="15"/>
      <c r="N179" s="15"/>
      <c r="O179" s="15"/>
      <c r="P179" s="15"/>
      <c r="Q179" s="15"/>
    </row>
    <row r="180" spans="3:17" x14ac:dyDescent="0.25">
      <c r="C180" s="1"/>
      <c r="D180" s="1"/>
      <c r="E180" s="1"/>
      <c r="F180" s="1"/>
      <c r="G180" s="1"/>
      <c r="H180" s="1"/>
      <c r="I180" s="1"/>
      <c r="J180" s="15"/>
      <c r="K180" s="15"/>
      <c r="L180" s="15"/>
      <c r="M180" s="15"/>
      <c r="N180" s="15"/>
      <c r="O180" s="15"/>
      <c r="P180" s="15"/>
      <c r="Q180" s="15"/>
    </row>
    <row r="181" spans="3:17" x14ac:dyDescent="0.25">
      <c r="C181" s="1"/>
      <c r="D181" s="1"/>
      <c r="E181" s="1"/>
      <c r="F181" s="1"/>
      <c r="G181" s="1"/>
      <c r="H181" s="1"/>
      <c r="I181" s="1"/>
      <c r="J181" s="15"/>
      <c r="K181" s="15"/>
      <c r="L181" s="15"/>
      <c r="M181" s="15"/>
      <c r="N181" s="15"/>
      <c r="O181" s="15"/>
      <c r="P181" s="15"/>
      <c r="Q181" s="15"/>
    </row>
    <row r="182" spans="3:17" x14ac:dyDescent="0.25">
      <c r="C182" s="1"/>
      <c r="D182" s="1"/>
      <c r="E182" s="1"/>
      <c r="F182" s="1"/>
      <c r="G182" s="1"/>
      <c r="H182" s="1"/>
      <c r="I182" s="1"/>
      <c r="J182" s="15"/>
      <c r="K182" s="15"/>
      <c r="L182" s="15"/>
      <c r="M182" s="15"/>
      <c r="N182" s="15"/>
      <c r="O182" s="15"/>
      <c r="P182" s="15"/>
      <c r="Q182" s="15"/>
    </row>
    <row r="183" spans="3:17" x14ac:dyDescent="0.25">
      <c r="C183" s="1"/>
      <c r="D183" s="1"/>
      <c r="E183" s="1"/>
      <c r="F183" s="1"/>
      <c r="G183" s="1"/>
      <c r="H183" s="1"/>
      <c r="I183" s="1"/>
      <c r="J183" s="15"/>
      <c r="K183" s="15"/>
      <c r="L183" s="15"/>
      <c r="M183" s="15"/>
      <c r="N183" s="15"/>
      <c r="O183" s="15"/>
      <c r="P183" s="15"/>
      <c r="Q183" s="15"/>
    </row>
    <row r="184" spans="3:17" x14ac:dyDescent="0.25">
      <c r="C184" s="1"/>
      <c r="D184" s="1"/>
      <c r="E184" s="1"/>
      <c r="F184" s="1"/>
      <c r="G184" s="1"/>
      <c r="H184" s="1"/>
      <c r="I184" s="1"/>
      <c r="J184" s="15"/>
      <c r="K184" s="15"/>
      <c r="L184" s="15"/>
      <c r="M184" s="15"/>
      <c r="N184" s="15"/>
      <c r="O184" s="15"/>
      <c r="P184" s="15"/>
      <c r="Q184" s="15"/>
    </row>
    <row r="185" spans="3:17" x14ac:dyDescent="0.25">
      <c r="C185" s="1"/>
      <c r="D185" s="1"/>
      <c r="E185" s="1"/>
      <c r="F185" s="1"/>
      <c r="G185" s="1"/>
      <c r="H185" s="1"/>
      <c r="I185" s="1"/>
      <c r="J185" s="15"/>
      <c r="K185" s="15"/>
      <c r="L185" s="15"/>
      <c r="M185" s="15"/>
      <c r="N185" s="15"/>
      <c r="O185" s="15"/>
      <c r="P185" s="15"/>
      <c r="Q185" s="15"/>
    </row>
    <row r="186" spans="3:17" x14ac:dyDescent="0.25">
      <c r="C186" s="1"/>
      <c r="D186" s="1"/>
      <c r="E186" s="1"/>
      <c r="F186" s="1"/>
      <c r="G186" s="1"/>
      <c r="H186" s="1"/>
      <c r="I186" s="1"/>
      <c r="J186" s="15"/>
      <c r="K186" s="15"/>
      <c r="L186" s="15"/>
      <c r="M186" s="15"/>
      <c r="N186" s="15"/>
      <c r="O186" s="15"/>
      <c r="P186" s="15"/>
      <c r="Q186" s="15"/>
    </row>
    <row r="187" spans="3:17" x14ac:dyDescent="0.25">
      <c r="C187" s="1"/>
      <c r="D187" s="1"/>
      <c r="E187" s="1"/>
      <c r="F187" s="1"/>
      <c r="G187" s="1"/>
      <c r="H187" s="1"/>
      <c r="I187" s="1"/>
      <c r="J187" s="15"/>
      <c r="K187" s="15"/>
      <c r="L187" s="15"/>
      <c r="M187" s="15"/>
      <c r="N187" s="15"/>
      <c r="O187" s="15"/>
      <c r="P187" s="15"/>
      <c r="Q187" s="15"/>
    </row>
    <row r="188" spans="3:17" x14ac:dyDescent="0.25">
      <c r="C188" s="1"/>
      <c r="D188" s="1"/>
      <c r="E188" s="1"/>
      <c r="F188" s="1"/>
      <c r="G188" s="1"/>
      <c r="H188" s="1"/>
      <c r="I188" s="1"/>
      <c r="J188" s="15"/>
      <c r="K188" s="15"/>
      <c r="L188" s="15"/>
      <c r="M188" s="15"/>
      <c r="N188" s="15"/>
      <c r="O188" s="15"/>
      <c r="P188" s="15"/>
      <c r="Q188" s="15"/>
    </row>
    <row r="189" spans="3:17" x14ac:dyDescent="0.25">
      <c r="C189" s="1"/>
      <c r="D189" s="1"/>
      <c r="E189" s="1"/>
      <c r="F189" s="1"/>
      <c r="G189" s="1"/>
      <c r="H189" s="1"/>
      <c r="I189" s="1"/>
      <c r="J189" s="15"/>
      <c r="K189" s="15"/>
      <c r="L189" s="15"/>
      <c r="M189" s="15"/>
      <c r="N189" s="15"/>
      <c r="O189" s="15"/>
      <c r="P189" s="15"/>
      <c r="Q189" s="15"/>
    </row>
    <row r="190" spans="3:17" x14ac:dyDescent="0.25">
      <c r="C190" s="1"/>
      <c r="D190" s="1"/>
      <c r="E190" s="1"/>
      <c r="F190" s="1"/>
      <c r="G190" s="1"/>
      <c r="H190" s="1"/>
      <c r="I190" s="1"/>
      <c r="J190" s="15"/>
      <c r="K190" s="15"/>
      <c r="L190" s="15"/>
      <c r="M190" s="15"/>
      <c r="N190" s="15"/>
      <c r="O190" s="15"/>
      <c r="P190" s="15"/>
      <c r="Q190" s="15"/>
    </row>
    <row r="191" spans="3:17" x14ac:dyDescent="0.25">
      <c r="C191" s="1"/>
      <c r="D191" s="1"/>
      <c r="E191" s="1"/>
      <c r="F191" s="1"/>
      <c r="G191" s="1"/>
      <c r="H191" s="1"/>
      <c r="I191" s="1"/>
      <c r="J191" s="15"/>
      <c r="K191" s="15"/>
      <c r="L191" s="15"/>
      <c r="M191" s="15"/>
      <c r="N191" s="15"/>
      <c r="O191" s="15"/>
      <c r="P191" s="15"/>
      <c r="Q191" s="15"/>
    </row>
    <row r="192" spans="3:17" x14ac:dyDescent="0.25">
      <c r="C192" s="1"/>
      <c r="D192" s="1"/>
      <c r="E192" s="1"/>
      <c r="F192" s="1"/>
      <c r="G192" s="1"/>
      <c r="H192" s="1"/>
      <c r="I192" s="1"/>
      <c r="J192" s="15"/>
      <c r="K192" s="15"/>
      <c r="L192" s="15"/>
      <c r="M192" s="15"/>
      <c r="N192" s="15"/>
      <c r="O192" s="15"/>
      <c r="P192" s="15"/>
      <c r="Q192" s="15"/>
    </row>
    <row r="193" spans="3:17" x14ac:dyDescent="0.25">
      <c r="C193" s="1"/>
      <c r="D193" s="1"/>
      <c r="E193" s="1"/>
      <c r="F193" s="1"/>
      <c r="G193" s="1"/>
      <c r="H193" s="1"/>
      <c r="I193" s="1"/>
      <c r="J193" s="15"/>
      <c r="K193" s="15"/>
      <c r="L193" s="15"/>
      <c r="M193" s="15"/>
      <c r="N193" s="15"/>
      <c r="O193" s="15"/>
      <c r="P193" s="15"/>
      <c r="Q193" s="15"/>
    </row>
    <row r="194" spans="3:17" x14ac:dyDescent="0.25">
      <c r="C194" s="1"/>
      <c r="D194" s="1"/>
      <c r="E194" s="1"/>
      <c r="F194" s="1"/>
      <c r="G194" s="1"/>
      <c r="H194" s="1"/>
      <c r="I194" s="1"/>
      <c r="J194" s="15"/>
      <c r="K194" s="15"/>
      <c r="L194" s="15"/>
      <c r="M194" s="15"/>
      <c r="N194" s="15"/>
      <c r="O194" s="15"/>
      <c r="P194" s="15"/>
      <c r="Q194" s="15"/>
    </row>
    <row r="195" spans="3:17" x14ac:dyDescent="0.25">
      <c r="C195" s="1"/>
      <c r="D195" s="1"/>
      <c r="E195" s="1"/>
      <c r="F195" s="1"/>
      <c r="G195" s="1"/>
      <c r="H195" s="1"/>
      <c r="I195" s="1"/>
      <c r="J195" s="15"/>
      <c r="K195" s="15"/>
      <c r="L195" s="15"/>
      <c r="M195" s="15"/>
      <c r="N195" s="15"/>
      <c r="O195" s="15"/>
      <c r="P195" s="15"/>
      <c r="Q195" s="15"/>
    </row>
    <row r="196" spans="3:17" x14ac:dyDescent="0.25">
      <c r="C196" s="1"/>
      <c r="D196" s="1"/>
      <c r="E196" s="1"/>
      <c r="F196" s="1"/>
      <c r="G196" s="1"/>
      <c r="H196" s="1"/>
      <c r="I196" s="1"/>
      <c r="J196" s="15"/>
      <c r="K196" s="15"/>
      <c r="L196" s="15"/>
      <c r="M196" s="15"/>
      <c r="N196" s="15"/>
      <c r="O196" s="15"/>
      <c r="P196" s="15"/>
      <c r="Q196" s="15"/>
    </row>
    <row r="197" spans="3:17" x14ac:dyDescent="0.25">
      <c r="C197" s="1"/>
      <c r="D197" s="1"/>
      <c r="E197" s="1"/>
      <c r="F197" s="1"/>
      <c r="G197" s="1"/>
      <c r="H197" s="1"/>
      <c r="I197" s="1"/>
      <c r="J197" s="15"/>
      <c r="K197" s="15"/>
      <c r="L197" s="15"/>
      <c r="M197" s="15"/>
      <c r="N197" s="15"/>
      <c r="O197" s="15"/>
      <c r="P197" s="15"/>
      <c r="Q197" s="15"/>
    </row>
    <row r="198" spans="3:17" x14ac:dyDescent="0.25">
      <c r="C198" s="1"/>
      <c r="D198" s="1"/>
      <c r="E198" s="1"/>
      <c r="F198" s="1"/>
      <c r="G198" s="1"/>
      <c r="H198" s="1"/>
      <c r="I198" s="1"/>
      <c r="J198" s="15"/>
      <c r="K198" s="15"/>
      <c r="L198" s="15"/>
      <c r="M198" s="15"/>
      <c r="N198" s="15"/>
      <c r="O198" s="15"/>
      <c r="P198" s="15"/>
      <c r="Q198" s="15"/>
    </row>
    <row r="199" spans="3:17" x14ac:dyDescent="0.25">
      <c r="C199" s="1"/>
      <c r="D199" s="1"/>
      <c r="E199" s="1"/>
      <c r="F199" s="1"/>
      <c r="G199" s="1"/>
      <c r="H199" s="1"/>
      <c r="I199" s="1"/>
      <c r="J199" s="15"/>
      <c r="K199" s="15"/>
      <c r="L199" s="15"/>
      <c r="M199" s="15"/>
      <c r="N199" s="15"/>
      <c r="O199" s="15"/>
      <c r="P199" s="15"/>
      <c r="Q199" s="15"/>
    </row>
    <row r="200" spans="3:17" x14ac:dyDescent="0.25">
      <c r="C200" s="1"/>
      <c r="D200" s="1"/>
      <c r="E200" s="1"/>
      <c r="F200" s="1"/>
      <c r="G200" s="1"/>
      <c r="H200" s="1"/>
      <c r="I200" s="1"/>
      <c r="J200" s="15"/>
      <c r="K200" s="15"/>
      <c r="L200" s="15"/>
      <c r="M200" s="15"/>
      <c r="N200" s="15"/>
      <c r="O200" s="15"/>
      <c r="P200" s="15"/>
      <c r="Q200" s="15"/>
    </row>
    <row r="201" spans="3:17" x14ac:dyDescent="0.25">
      <c r="C201" s="1"/>
      <c r="D201" s="1"/>
      <c r="E201" s="1"/>
      <c r="F201" s="1"/>
      <c r="G201" s="1"/>
      <c r="H201" s="1"/>
      <c r="I201" s="1"/>
      <c r="J201" s="15"/>
      <c r="K201" s="15"/>
      <c r="L201" s="15"/>
      <c r="M201" s="15"/>
      <c r="N201" s="15"/>
      <c r="O201" s="15"/>
      <c r="P201" s="15"/>
      <c r="Q201" s="15"/>
    </row>
    <row r="202" spans="3:17" x14ac:dyDescent="0.25">
      <c r="C202" s="1"/>
      <c r="D202" s="1"/>
      <c r="E202" s="1"/>
      <c r="F202" s="1"/>
      <c r="G202" s="1"/>
      <c r="H202" s="1"/>
      <c r="I202" s="1"/>
      <c r="J202" s="15"/>
      <c r="K202" s="15"/>
      <c r="L202" s="15"/>
      <c r="M202" s="15"/>
      <c r="N202" s="15"/>
      <c r="O202" s="15"/>
      <c r="P202" s="15"/>
      <c r="Q202" s="15"/>
    </row>
    <row r="203" spans="3:17" x14ac:dyDescent="0.25">
      <c r="C203" s="1"/>
      <c r="D203" s="1"/>
      <c r="E203" s="1"/>
      <c r="F203" s="1"/>
      <c r="G203" s="1"/>
      <c r="H203" s="1"/>
      <c r="I203" s="1"/>
      <c r="J203" s="15"/>
      <c r="K203" s="15"/>
      <c r="L203" s="15"/>
      <c r="M203" s="15"/>
      <c r="N203" s="15"/>
      <c r="O203" s="15"/>
      <c r="P203" s="15"/>
      <c r="Q203" s="15"/>
    </row>
    <row r="204" spans="3:17" x14ac:dyDescent="0.25">
      <c r="C204" s="1"/>
      <c r="D204" s="1"/>
      <c r="E204" s="1"/>
      <c r="F204" s="1"/>
      <c r="G204" s="1"/>
      <c r="H204" s="1"/>
      <c r="I204" s="1"/>
      <c r="J204" s="15"/>
      <c r="K204" s="15"/>
      <c r="L204" s="15"/>
      <c r="M204" s="15"/>
      <c r="N204" s="15"/>
      <c r="O204" s="15"/>
      <c r="P204" s="15"/>
      <c r="Q204" s="15"/>
    </row>
    <row r="205" spans="3:17" x14ac:dyDescent="0.25">
      <c r="C205" s="1"/>
      <c r="D205" s="1"/>
      <c r="E205" s="1"/>
      <c r="F205" s="1"/>
      <c r="G205" s="1"/>
      <c r="H205" s="1"/>
      <c r="I205" s="1"/>
      <c r="J205" s="15"/>
      <c r="K205" s="15"/>
      <c r="L205" s="15"/>
      <c r="M205" s="15"/>
      <c r="N205" s="15"/>
      <c r="O205" s="15"/>
      <c r="P205" s="15"/>
      <c r="Q205" s="15"/>
    </row>
    <row r="206" spans="3:17" x14ac:dyDescent="0.25">
      <c r="C206" s="1"/>
      <c r="D206" s="1"/>
      <c r="E206" s="1"/>
      <c r="F206" s="1"/>
      <c r="G206" s="1"/>
      <c r="H206" s="1"/>
      <c r="I206" s="1"/>
      <c r="J206" s="15"/>
      <c r="K206" s="15"/>
      <c r="L206" s="15"/>
      <c r="M206" s="15"/>
      <c r="N206" s="15"/>
      <c r="O206" s="15"/>
      <c r="P206" s="15"/>
      <c r="Q206" s="15"/>
    </row>
    <row r="207" spans="3:17" x14ac:dyDescent="0.25">
      <c r="C207" s="1"/>
      <c r="D207" s="1"/>
      <c r="E207" s="1"/>
      <c r="F207" s="1"/>
      <c r="G207" s="1"/>
      <c r="H207" s="1"/>
      <c r="I207" s="1"/>
      <c r="J207" s="15"/>
      <c r="K207" s="15"/>
      <c r="L207" s="15"/>
      <c r="M207" s="15"/>
      <c r="N207" s="15"/>
      <c r="O207" s="15"/>
      <c r="P207" s="15"/>
      <c r="Q207" s="15"/>
    </row>
    <row r="208" spans="3:17" x14ac:dyDescent="0.25">
      <c r="C208" s="1"/>
      <c r="D208" s="1"/>
      <c r="E208" s="1"/>
      <c r="F208" s="1"/>
      <c r="G208" s="1"/>
      <c r="H208" s="1"/>
      <c r="I208" s="1"/>
      <c r="J208" s="15"/>
      <c r="K208" s="15"/>
      <c r="L208" s="15"/>
      <c r="M208" s="15"/>
      <c r="N208" s="15"/>
      <c r="O208" s="15"/>
      <c r="P208" s="15"/>
      <c r="Q208" s="15"/>
    </row>
    <row r="209" spans="3:17" x14ac:dyDescent="0.25">
      <c r="C209" s="1"/>
      <c r="D209" s="1"/>
      <c r="E209" s="1"/>
      <c r="F209" s="1"/>
      <c r="G209" s="1"/>
      <c r="H209" s="1"/>
      <c r="I209" s="1"/>
      <c r="J209" s="15"/>
      <c r="K209" s="15"/>
      <c r="L209" s="15"/>
      <c r="M209" s="15"/>
      <c r="N209" s="15"/>
      <c r="O209" s="15"/>
      <c r="P209" s="15"/>
      <c r="Q209" s="15"/>
    </row>
    <row r="210" spans="3:17" x14ac:dyDescent="0.25">
      <c r="C210" s="1"/>
      <c r="D210" s="1"/>
      <c r="E210" s="1"/>
      <c r="F210" s="1"/>
      <c r="G210" s="1"/>
      <c r="H210" s="1"/>
      <c r="I210" s="1"/>
      <c r="J210" s="15"/>
      <c r="K210" s="15"/>
      <c r="L210" s="15"/>
      <c r="M210" s="15"/>
      <c r="N210" s="15"/>
      <c r="O210" s="15"/>
      <c r="P210" s="15"/>
      <c r="Q210" s="15"/>
    </row>
    <row r="211" spans="3:17" x14ac:dyDescent="0.25">
      <c r="C211" s="1"/>
      <c r="D211" s="1"/>
      <c r="E211" s="1"/>
      <c r="F211" s="1"/>
      <c r="G211" s="1"/>
      <c r="H211" s="1"/>
      <c r="I211" s="1"/>
      <c r="J211" s="15"/>
      <c r="K211" s="15"/>
      <c r="L211" s="15"/>
      <c r="M211" s="15"/>
      <c r="N211" s="15"/>
      <c r="O211" s="15"/>
      <c r="P211" s="15"/>
      <c r="Q211" s="15"/>
    </row>
    <row r="212" spans="3:17" x14ac:dyDescent="0.25">
      <c r="C212" s="1"/>
      <c r="D212" s="1"/>
      <c r="E212" s="1"/>
      <c r="F212" s="1"/>
      <c r="G212" s="1"/>
      <c r="H212" s="1"/>
      <c r="I212" s="1"/>
      <c r="J212" s="15"/>
      <c r="K212" s="15"/>
      <c r="L212" s="15"/>
      <c r="M212" s="15"/>
      <c r="N212" s="15"/>
      <c r="O212" s="15"/>
      <c r="P212" s="15"/>
      <c r="Q212" s="15"/>
    </row>
    <row r="213" spans="3:17" x14ac:dyDescent="0.25">
      <c r="C213" s="1"/>
      <c r="D213" s="1"/>
      <c r="E213" s="1"/>
      <c r="F213" s="1"/>
      <c r="G213" s="1"/>
      <c r="H213" s="1"/>
      <c r="I213" s="1"/>
      <c r="J213" s="15"/>
      <c r="K213" s="15"/>
      <c r="L213" s="15"/>
      <c r="M213" s="15"/>
      <c r="N213" s="15"/>
      <c r="O213" s="15"/>
      <c r="P213" s="15"/>
      <c r="Q213" s="15"/>
    </row>
    <row r="214" spans="3:17" x14ac:dyDescent="0.25">
      <c r="C214" s="1"/>
      <c r="D214" s="1"/>
      <c r="E214" s="1"/>
      <c r="F214" s="1"/>
      <c r="G214" s="1"/>
      <c r="H214" s="1"/>
      <c r="I214" s="1"/>
      <c r="J214" s="15"/>
      <c r="K214" s="15"/>
      <c r="L214" s="15"/>
      <c r="M214" s="15"/>
      <c r="N214" s="15"/>
      <c r="O214" s="15"/>
      <c r="P214" s="15"/>
      <c r="Q214" s="15"/>
    </row>
    <row r="215" spans="3:17" x14ac:dyDescent="0.25">
      <c r="C215" s="1"/>
      <c r="D215" s="1"/>
      <c r="E215" s="1"/>
      <c r="F215" s="1"/>
      <c r="G215" s="1"/>
      <c r="H215" s="1"/>
      <c r="I215" s="1"/>
      <c r="J215" s="15"/>
      <c r="K215" s="15"/>
      <c r="L215" s="15"/>
      <c r="M215" s="15"/>
      <c r="N215" s="15"/>
      <c r="O215" s="15"/>
      <c r="P215" s="15"/>
      <c r="Q215" s="15"/>
    </row>
    <row r="216" spans="3:17" x14ac:dyDescent="0.25">
      <c r="C216" s="1"/>
      <c r="D216" s="1"/>
      <c r="E216" s="1"/>
      <c r="F216" s="1"/>
      <c r="G216" s="1"/>
      <c r="H216" s="1"/>
      <c r="I216" s="1"/>
      <c r="J216" s="15"/>
      <c r="K216" s="15"/>
      <c r="L216" s="15"/>
      <c r="M216" s="15"/>
      <c r="N216" s="15"/>
      <c r="O216" s="15"/>
      <c r="P216" s="15"/>
      <c r="Q216" s="15"/>
    </row>
    <row r="217" spans="3:17" x14ac:dyDescent="0.25">
      <c r="C217" s="1"/>
      <c r="D217" s="1"/>
      <c r="E217" s="1"/>
      <c r="F217" s="1"/>
      <c r="G217" s="1"/>
      <c r="H217" s="1"/>
      <c r="I217" s="1"/>
      <c r="J217" s="15"/>
      <c r="K217" s="15"/>
      <c r="L217" s="15"/>
      <c r="M217" s="15"/>
      <c r="N217" s="15"/>
      <c r="O217" s="15"/>
      <c r="P217" s="15"/>
      <c r="Q217" s="15"/>
    </row>
    <row r="218" spans="3:17" x14ac:dyDescent="0.25">
      <c r="C218" s="1"/>
      <c r="D218" s="1"/>
      <c r="E218" s="1"/>
      <c r="F218" s="1"/>
      <c r="G218" s="1"/>
      <c r="H218" s="1"/>
      <c r="I218" s="1"/>
      <c r="J218" s="15"/>
      <c r="K218" s="15"/>
      <c r="L218" s="15"/>
      <c r="M218" s="15"/>
      <c r="N218" s="15"/>
      <c r="O218" s="15"/>
      <c r="P218" s="15"/>
      <c r="Q218" s="15"/>
    </row>
    <row r="219" spans="3:17" x14ac:dyDescent="0.25">
      <c r="C219" s="1"/>
      <c r="D219" s="1"/>
      <c r="E219" s="1"/>
      <c r="F219" s="1"/>
      <c r="G219" s="1"/>
      <c r="H219" s="1"/>
      <c r="I219" s="1"/>
      <c r="J219" s="15"/>
      <c r="K219" s="15"/>
      <c r="L219" s="15"/>
      <c r="M219" s="15"/>
      <c r="N219" s="15"/>
      <c r="O219" s="15"/>
      <c r="P219" s="15"/>
      <c r="Q219" s="15"/>
    </row>
    <row r="220" spans="3:17" x14ac:dyDescent="0.25">
      <c r="C220" s="1"/>
      <c r="D220" s="1"/>
      <c r="E220" s="1"/>
      <c r="F220" s="1"/>
      <c r="G220" s="1"/>
      <c r="H220" s="1"/>
      <c r="I220" s="1"/>
      <c r="J220" s="15"/>
      <c r="K220" s="15"/>
      <c r="L220" s="15"/>
      <c r="M220" s="15"/>
      <c r="N220" s="15"/>
      <c r="O220" s="15"/>
      <c r="P220" s="15"/>
      <c r="Q220" s="15"/>
    </row>
    <row r="221" spans="3:17" x14ac:dyDescent="0.25">
      <c r="C221" s="1"/>
      <c r="D221" s="1"/>
      <c r="E221" s="1"/>
      <c r="F221" s="1"/>
      <c r="G221" s="1"/>
      <c r="H221" s="1"/>
      <c r="I221" s="1"/>
      <c r="J221" s="15"/>
      <c r="K221" s="15"/>
      <c r="L221" s="15"/>
      <c r="M221" s="15"/>
      <c r="N221" s="15"/>
      <c r="O221" s="15"/>
      <c r="P221" s="15"/>
      <c r="Q221" s="15"/>
    </row>
    <row r="222" spans="3:17" x14ac:dyDescent="0.25">
      <c r="C222" s="1"/>
      <c r="D222" s="1"/>
      <c r="E222" s="1"/>
      <c r="F222" s="1"/>
      <c r="G222" s="1"/>
      <c r="H222" s="1"/>
      <c r="I222" s="1"/>
      <c r="J222" s="15"/>
      <c r="K222" s="15"/>
      <c r="L222" s="15"/>
      <c r="M222" s="15"/>
      <c r="N222" s="15"/>
      <c r="O222" s="15"/>
      <c r="P222" s="15"/>
      <c r="Q222" s="15"/>
    </row>
    <row r="223" spans="3:17" x14ac:dyDescent="0.25">
      <c r="C223" s="1"/>
      <c r="D223" s="1"/>
      <c r="E223" s="1"/>
      <c r="F223" s="1"/>
      <c r="G223" s="1"/>
      <c r="H223" s="1"/>
      <c r="I223" s="1"/>
      <c r="J223" s="15"/>
      <c r="K223" s="15"/>
      <c r="L223" s="15"/>
      <c r="M223" s="15"/>
      <c r="N223" s="15"/>
      <c r="O223" s="15"/>
      <c r="P223" s="15"/>
      <c r="Q223" s="15"/>
    </row>
    <row r="224" spans="3:17" x14ac:dyDescent="0.25">
      <c r="C224" s="1"/>
      <c r="D224" s="1"/>
      <c r="E224" s="1"/>
      <c r="F224" s="1"/>
      <c r="G224" s="1"/>
      <c r="H224" s="1"/>
      <c r="I224" s="1"/>
      <c r="J224" s="15"/>
      <c r="K224" s="15"/>
      <c r="L224" s="15"/>
      <c r="M224" s="15"/>
      <c r="N224" s="15"/>
      <c r="O224" s="15"/>
      <c r="P224" s="15"/>
      <c r="Q224" s="15"/>
    </row>
    <row r="225" spans="3:17" x14ac:dyDescent="0.25">
      <c r="C225" s="1"/>
      <c r="D225" s="1"/>
      <c r="E225" s="1"/>
      <c r="F225" s="1"/>
      <c r="G225" s="1"/>
      <c r="H225" s="1"/>
      <c r="I225" s="1"/>
      <c r="J225" s="15"/>
      <c r="K225" s="15"/>
      <c r="L225" s="15"/>
      <c r="M225" s="15"/>
      <c r="N225" s="15"/>
      <c r="O225" s="15"/>
      <c r="P225" s="15"/>
      <c r="Q225" s="15"/>
    </row>
    <row r="226" spans="3:17" x14ac:dyDescent="0.25">
      <c r="C226" s="1"/>
      <c r="D226" s="1"/>
      <c r="E226" s="1"/>
      <c r="F226" s="1"/>
      <c r="G226" s="1"/>
      <c r="H226" s="1"/>
      <c r="I226" s="1"/>
      <c r="J226" s="15"/>
      <c r="K226" s="15"/>
      <c r="L226" s="15"/>
      <c r="M226" s="15"/>
      <c r="N226" s="15"/>
      <c r="O226" s="15"/>
      <c r="P226" s="15"/>
      <c r="Q226" s="15"/>
    </row>
    <row r="227" spans="3:17" x14ac:dyDescent="0.25">
      <c r="C227" s="1"/>
      <c r="D227" s="1"/>
      <c r="E227" s="1"/>
      <c r="F227" s="1"/>
      <c r="G227" s="1"/>
      <c r="H227" s="1"/>
      <c r="I227" s="1"/>
      <c r="J227" s="15"/>
      <c r="K227" s="15"/>
      <c r="L227" s="15"/>
      <c r="M227" s="15"/>
      <c r="N227" s="15"/>
      <c r="O227" s="15"/>
      <c r="P227" s="15"/>
      <c r="Q227" s="15"/>
    </row>
    <row r="228" spans="3:17" x14ac:dyDescent="0.25">
      <c r="C228" s="1"/>
      <c r="D228" s="1"/>
      <c r="E228" s="1"/>
      <c r="F228" s="1"/>
      <c r="G228" s="1"/>
      <c r="H228" s="1"/>
      <c r="I228" s="1"/>
      <c r="J228" s="15"/>
      <c r="K228" s="15"/>
      <c r="L228" s="15"/>
      <c r="M228" s="15"/>
      <c r="N228" s="15"/>
      <c r="O228" s="15"/>
      <c r="P228" s="15"/>
      <c r="Q228" s="15"/>
    </row>
    <row r="229" spans="3:17" x14ac:dyDescent="0.25">
      <c r="C229" s="1"/>
      <c r="D229" s="1"/>
      <c r="E229" s="1"/>
      <c r="F229" s="1"/>
      <c r="G229" s="1"/>
      <c r="H229" s="1"/>
      <c r="I229" s="1"/>
      <c r="J229" s="15"/>
      <c r="K229" s="15"/>
      <c r="L229" s="15"/>
      <c r="M229" s="15"/>
      <c r="N229" s="15"/>
      <c r="O229" s="15"/>
      <c r="P229" s="15"/>
      <c r="Q229" s="15"/>
    </row>
    <row r="230" spans="3:17" x14ac:dyDescent="0.25">
      <c r="C230" s="1"/>
      <c r="D230" s="1"/>
      <c r="E230" s="1"/>
      <c r="F230" s="1"/>
      <c r="G230" s="1"/>
      <c r="H230" s="1"/>
      <c r="I230" s="1"/>
      <c r="J230" s="15"/>
      <c r="K230" s="15"/>
      <c r="L230" s="15"/>
      <c r="M230" s="15"/>
      <c r="N230" s="15"/>
      <c r="O230" s="15"/>
      <c r="P230" s="15"/>
      <c r="Q230" s="15"/>
    </row>
    <row r="231" spans="3:17" x14ac:dyDescent="0.25">
      <c r="C231" s="1"/>
      <c r="D231" s="1"/>
      <c r="E231" s="1"/>
      <c r="F231" s="1"/>
      <c r="G231" s="1"/>
      <c r="H231" s="1"/>
      <c r="I231" s="1"/>
      <c r="J231" s="15"/>
      <c r="K231" s="15"/>
      <c r="L231" s="15"/>
      <c r="M231" s="15"/>
      <c r="N231" s="15"/>
      <c r="O231" s="15"/>
      <c r="P231" s="15"/>
      <c r="Q231" s="15"/>
    </row>
    <row r="232" spans="3:17" x14ac:dyDescent="0.25">
      <c r="C232" s="1"/>
      <c r="D232" s="1"/>
      <c r="E232" s="1"/>
      <c r="F232" s="1"/>
      <c r="G232" s="1"/>
      <c r="H232" s="1"/>
      <c r="I232" s="1"/>
      <c r="J232" s="15"/>
      <c r="K232" s="15"/>
      <c r="L232" s="15"/>
      <c r="M232" s="15"/>
      <c r="N232" s="15"/>
      <c r="O232" s="15"/>
      <c r="P232" s="15"/>
      <c r="Q232" s="15"/>
    </row>
    <row r="233" spans="3:17" x14ac:dyDescent="0.25">
      <c r="C233" s="1"/>
      <c r="D233" s="1"/>
      <c r="E233" s="1"/>
      <c r="F233" s="1"/>
      <c r="G233" s="1"/>
      <c r="H233" s="1"/>
      <c r="I233" s="1"/>
      <c r="J233" s="15"/>
      <c r="K233" s="15"/>
      <c r="L233" s="15"/>
      <c r="M233" s="15"/>
      <c r="N233" s="15"/>
      <c r="O233" s="15"/>
      <c r="P233" s="15"/>
      <c r="Q233" s="15"/>
    </row>
    <row r="234" spans="3:17" x14ac:dyDescent="0.25">
      <c r="C234" s="1"/>
      <c r="D234" s="1"/>
      <c r="E234" s="1"/>
      <c r="F234" s="1"/>
      <c r="G234" s="1"/>
      <c r="H234" s="1"/>
      <c r="I234" s="1"/>
      <c r="J234" s="15"/>
      <c r="K234" s="15"/>
      <c r="L234" s="15"/>
      <c r="M234" s="15"/>
      <c r="N234" s="15"/>
      <c r="O234" s="15"/>
      <c r="P234" s="15"/>
      <c r="Q234" s="15"/>
    </row>
    <row r="235" spans="3:17" x14ac:dyDescent="0.25">
      <c r="C235" s="1"/>
      <c r="D235" s="1"/>
      <c r="E235" s="1"/>
      <c r="F235" s="1"/>
      <c r="G235" s="1"/>
      <c r="H235" s="1"/>
      <c r="I235" s="1"/>
      <c r="J235" s="15"/>
      <c r="K235" s="15"/>
      <c r="L235" s="15"/>
      <c r="M235" s="15"/>
      <c r="N235" s="15"/>
      <c r="O235" s="15"/>
      <c r="P235" s="15"/>
      <c r="Q235" s="15"/>
    </row>
    <row r="236" spans="3:17" x14ac:dyDescent="0.25">
      <c r="C236" s="1"/>
      <c r="D236" s="1"/>
      <c r="E236" s="1"/>
      <c r="F236" s="1"/>
      <c r="G236" s="1"/>
      <c r="H236" s="1"/>
      <c r="I236" s="1"/>
      <c r="J236" s="15"/>
      <c r="K236" s="15"/>
      <c r="L236" s="15"/>
      <c r="M236" s="15"/>
      <c r="N236" s="15"/>
      <c r="O236" s="15"/>
      <c r="P236" s="15"/>
      <c r="Q236" s="15"/>
    </row>
    <row r="237" spans="3:17" x14ac:dyDescent="0.25">
      <c r="C237" s="1"/>
      <c r="D237" s="1"/>
      <c r="E237" s="1"/>
      <c r="F237" s="1"/>
      <c r="G237" s="1"/>
      <c r="H237" s="1"/>
      <c r="I237" s="1"/>
      <c r="J237" s="15"/>
      <c r="K237" s="15"/>
      <c r="L237" s="15"/>
      <c r="M237" s="15"/>
      <c r="N237" s="15"/>
      <c r="O237" s="15"/>
      <c r="P237" s="15"/>
      <c r="Q237" s="15"/>
    </row>
    <row r="238" spans="3:17" x14ac:dyDescent="0.25">
      <c r="C238" s="1"/>
      <c r="D238" s="1"/>
      <c r="E238" s="1"/>
      <c r="F238" s="1"/>
      <c r="G238" s="1"/>
      <c r="H238" s="1"/>
      <c r="I238" s="1"/>
      <c r="J238" s="15"/>
      <c r="K238" s="15"/>
      <c r="L238" s="15"/>
      <c r="M238" s="15"/>
      <c r="N238" s="15"/>
      <c r="O238" s="15"/>
      <c r="P238" s="15"/>
      <c r="Q238" s="15"/>
    </row>
    <row r="239" spans="3:17" x14ac:dyDescent="0.25">
      <c r="C239" s="1"/>
      <c r="D239" s="1"/>
      <c r="E239" s="1"/>
      <c r="F239" s="1"/>
      <c r="G239" s="1"/>
      <c r="H239" s="1"/>
      <c r="I239" s="1"/>
      <c r="J239" s="15"/>
      <c r="K239" s="15"/>
      <c r="L239" s="15"/>
      <c r="M239" s="15"/>
      <c r="N239" s="15"/>
      <c r="O239" s="15"/>
      <c r="P239" s="15"/>
      <c r="Q239" s="15"/>
    </row>
    <row r="240" spans="3:17" x14ac:dyDescent="0.25">
      <c r="C240" s="1"/>
      <c r="D240" s="1"/>
      <c r="E240" s="1"/>
      <c r="F240" s="1"/>
      <c r="G240" s="1"/>
      <c r="H240" s="1"/>
      <c r="I240" s="1"/>
      <c r="J240" s="15"/>
      <c r="K240" s="15"/>
      <c r="L240" s="15"/>
      <c r="M240" s="15"/>
      <c r="N240" s="15"/>
      <c r="O240" s="15"/>
      <c r="P240" s="15"/>
      <c r="Q240" s="15"/>
    </row>
    <row r="241" spans="3:17" x14ac:dyDescent="0.25">
      <c r="C241" s="1"/>
      <c r="D241" s="1"/>
      <c r="E241" s="1"/>
      <c r="F241" s="1"/>
      <c r="G241" s="1"/>
      <c r="H241" s="1"/>
      <c r="I241" s="1"/>
      <c r="J241" s="15"/>
      <c r="K241" s="15"/>
      <c r="L241" s="15"/>
      <c r="M241" s="15"/>
      <c r="N241" s="15"/>
      <c r="O241" s="15"/>
      <c r="P241" s="15"/>
      <c r="Q241" s="15"/>
    </row>
    <row r="242" spans="3:17" x14ac:dyDescent="0.25">
      <c r="C242" s="1"/>
      <c r="D242" s="1"/>
      <c r="E242" s="1"/>
      <c r="F242" s="1"/>
      <c r="G242" s="1"/>
      <c r="H242" s="1"/>
      <c r="I242" s="1"/>
      <c r="J242" s="15"/>
      <c r="K242" s="15"/>
      <c r="L242" s="15"/>
      <c r="M242" s="15"/>
      <c r="N242" s="15"/>
      <c r="O242" s="15"/>
      <c r="P242" s="15"/>
      <c r="Q242" s="15"/>
    </row>
    <row r="243" spans="3:17" x14ac:dyDescent="0.25">
      <c r="C243" s="1"/>
      <c r="D243" s="1"/>
      <c r="E243" s="1"/>
      <c r="F243" s="1"/>
      <c r="G243" s="1"/>
      <c r="H243" s="1"/>
      <c r="I243" s="1"/>
      <c r="J243" s="15"/>
      <c r="K243" s="15"/>
      <c r="L243" s="15"/>
      <c r="M243" s="15"/>
      <c r="N243" s="15"/>
      <c r="O243" s="15"/>
      <c r="P243" s="15"/>
      <c r="Q243" s="15"/>
    </row>
    <row r="244" spans="3:17" x14ac:dyDescent="0.25">
      <c r="C244" s="1"/>
      <c r="D244" s="1"/>
      <c r="E244" s="1"/>
      <c r="F244" s="1"/>
      <c r="G244" s="1"/>
      <c r="H244" s="1"/>
      <c r="I244" s="1"/>
      <c r="J244" s="15"/>
      <c r="K244" s="15"/>
      <c r="L244" s="15"/>
      <c r="M244" s="15"/>
      <c r="N244" s="15"/>
      <c r="O244" s="15"/>
      <c r="P244" s="15"/>
      <c r="Q244" s="15"/>
    </row>
    <row r="245" spans="3:17" x14ac:dyDescent="0.25">
      <c r="C245" s="1"/>
      <c r="D245" s="1"/>
      <c r="E245" s="1"/>
      <c r="F245" s="1"/>
      <c r="G245" s="1"/>
      <c r="H245" s="1"/>
      <c r="I245" s="1"/>
      <c r="J245" s="15"/>
      <c r="K245" s="15"/>
      <c r="L245" s="15"/>
      <c r="M245" s="15"/>
      <c r="N245" s="15"/>
      <c r="O245" s="15"/>
      <c r="P245" s="15"/>
      <c r="Q245" s="15"/>
    </row>
    <row r="246" spans="3:17" x14ac:dyDescent="0.25">
      <c r="C246" s="1"/>
      <c r="D246" s="1"/>
      <c r="E246" s="1"/>
      <c r="F246" s="1"/>
      <c r="G246" s="1"/>
      <c r="H246" s="1"/>
      <c r="I246" s="1"/>
      <c r="J246" s="15"/>
      <c r="K246" s="15"/>
      <c r="L246" s="15"/>
      <c r="M246" s="15"/>
      <c r="N246" s="15"/>
      <c r="O246" s="15"/>
      <c r="P246" s="15"/>
      <c r="Q246" s="15"/>
    </row>
    <row r="247" spans="3:17" x14ac:dyDescent="0.25">
      <c r="C247" s="1"/>
      <c r="D247" s="1"/>
      <c r="E247" s="1"/>
      <c r="F247" s="1"/>
      <c r="G247" s="1"/>
      <c r="H247" s="1"/>
      <c r="I247" s="1"/>
      <c r="J247" s="15"/>
      <c r="K247" s="15"/>
      <c r="L247" s="15"/>
      <c r="M247" s="15"/>
      <c r="N247" s="15"/>
      <c r="O247" s="15"/>
      <c r="P247" s="15"/>
      <c r="Q247" s="15"/>
    </row>
    <row r="248" spans="3:17" x14ac:dyDescent="0.25">
      <c r="C248" s="1"/>
      <c r="D248" s="1"/>
      <c r="E248" s="1"/>
      <c r="F248" s="1"/>
      <c r="G248" s="1"/>
      <c r="H248" s="1"/>
      <c r="I248" s="1"/>
      <c r="J248" s="15"/>
      <c r="K248" s="15"/>
      <c r="L248" s="15"/>
      <c r="M248" s="15"/>
      <c r="N248" s="15"/>
      <c r="O248" s="15"/>
      <c r="P248" s="15"/>
      <c r="Q248" s="15"/>
    </row>
    <row r="249" spans="3:17" x14ac:dyDescent="0.25">
      <c r="C249" s="1"/>
      <c r="D249" s="1"/>
      <c r="E249" s="1"/>
      <c r="F249" s="1"/>
      <c r="G249" s="1"/>
      <c r="H249" s="1"/>
      <c r="I249" s="1"/>
      <c r="J249" s="15"/>
      <c r="K249" s="15"/>
      <c r="L249" s="15"/>
      <c r="M249" s="15"/>
      <c r="N249" s="15"/>
      <c r="O249" s="15"/>
      <c r="P249" s="15"/>
      <c r="Q249" s="15"/>
    </row>
    <row r="250" spans="3:17" x14ac:dyDescent="0.25">
      <c r="C250" s="1"/>
      <c r="D250" s="1"/>
      <c r="E250" s="1"/>
      <c r="F250" s="1"/>
      <c r="G250" s="1"/>
      <c r="H250" s="1"/>
      <c r="I250" s="1"/>
      <c r="J250" s="15"/>
      <c r="K250" s="15"/>
      <c r="L250" s="15"/>
      <c r="M250" s="15"/>
      <c r="N250" s="15"/>
      <c r="O250" s="15"/>
      <c r="P250" s="15"/>
      <c r="Q250" s="15"/>
    </row>
    <row r="251" spans="3:17" x14ac:dyDescent="0.25">
      <c r="C251" s="1"/>
      <c r="D251" s="1"/>
      <c r="E251" s="1"/>
      <c r="F251" s="1"/>
      <c r="G251" s="1"/>
      <c r="H251" s="1"/>
      <c r="I251" s="1"/>
      <c r="J251" s="15"/>
      <c r="K251" s="15"/>
      <c r="L251" s="15"/>
      <c r="M251" s="15"/>
      <c r="N251" s="15"/>
      <c r="O251" s="15"/>
      <c r="P251" s="15"/>
      <c r="Q251" s="15"/>
    </row>
    <row r="252" spans="3:17" x14ac:dyDescent="0.25">
      <c r="C252" s="1"/>
      <c r="D252" s="1"/>
      <c r="E252" s="1"/>
      <c r="F252" s="1"/>
      <c r="G252" s="1"/>
      <c r="H252" s="1"/>
      <c r="I252" s="1"/>
      <c r="J252" s="15"/>
      <c r="K252" s="15"/>
      <c r="L252" s="15"/>
      <c r="M252" s="15"/>
      <c r="N252" s="15"/>
      <c r="O252" s="15"/>
      <c r="P252" s="15"/>
      <c r="Q252" s="15"/>
    </row>
    <row r="253" spans="3:17" x14ac:dyDescent="0.25">
      <c r="C253" s="1"/>
      <c r="D253" s="1"/>
      <c r="E253" s="1"/>
      <c r="F253" s="1"/>
      <c r="G253" s="1"/>
      <c r="H253" s="1"/>
      <c r="I253" s="1"/>
      <c r="J253" s="15"/>
      <c r="K253" s="15"/>
      <c r="L253" s="15"/>
      <c r="M253" s="15"/>
      <c r="N253" s="15"/>
      <c r="O253" s="15"/>
      <c r="P253" s="15"/>
      <c r="Q253" s="15"/>
    </row>
    <row r="254" spans="3:17" x14ac:dyDescent="0.25">
      <c r="C254" s="1"/>
      <c r="D254" s="1"/>
      <c r="E254" s="1"/>
      <c r="F254" s="1"/>
      <c r="G254" s="1"/>
      <c r="H254" s="1"/>
      <c r="I254" s="1"/>
      <c r="J254" s="15"/>
      <c r="K254" s="15"/>
      <c r="L254" s="15"/>
      <c r="M254" s="15"/>
      <c r="N254" s="15"/>
      <c r="O254" s="15"/>
      <c r="P254" s="15"/>
      <c r="Q254" s="15"/>
    </row>
    <row r="255" spans="3:17" x14ac:dyDescent="0.25">
      <c r="C255" s="1"/>
      <c r="D255" s="1"/>
      <c r="E255" s="1"/>
      <c r="F255" s="1"/>
      <c r="G255" s="1"/>
      <c r="H255" s="1"/>
      <c r="I255" s="1"/>
      <c r="J255" s="15"/>
      <c r="K255" s="15"/>
      <c r="L255" s="15"/>
      <c r="M255" s="15"/>
      <c r="N255" s="15"/>
      <c r="O255" s="15"/>
      <c r="P255" s="15"/>
      <c r="Q255" s="15"/>
    </row>
    <row r="256" spans="3:17" x14ac:dyDescent="0.25">
      <c r="C256" s="1"/>
      <c r="D256" s="1"/>
      <c r="E256" s="1"/>
      <c r="F256" s="1"/>
      <c r="G256" s="1"/>
      <c r="H256" s="1"/>
      <c r="I256" s="1"/>
      <c r="J256" s="15"/>
      <c r="K256" s="15"/>
      <c r="L256" s="15"/>
      <c r="M256" s="15"/>
      <c r="N256" s="15"/>
      <c r="O256" s="15"/>
      <c r="P256" s="15"/>
      <c r="Q256" s="15"/>
    </row>
    <row r="257" spans="3:17" x14ac:dyDescent="0.25">
      <c r="C257" s="1"/>
      <c r="D257" s="1"/>
      <c r="E257" s="1"/>
      <c r="F257" s="1"/>
      <c r="G257" s="1"/>
      <c r="H257" s="1"/>
      <c r="I257" s="1"/>
      <c r="J257" s="15"/>
      <c r="K257" s="15"/>
      <c r="L257" s="15"/>
      <c r="M257" s="15"/>
      <c r="N257" s="15"/>
      <c r="O257" s="15"/>
      <c r="P257" s="15"/>
      <c r="Q257" s="15"/>
    </row>
    <row r="258" spans="3:17" x14ac:dyDescent="0.25">
      <c r="C258" s="1"/>
      <c r="D258" s="1"/>
      <c r="E258" s="1"/>
      <c r="F258" s="1"/>
      <c r="G258" s="1"/>
      <c r="H258" s="1"/>
      <c r="I258" s="1"/>
      <c r="J258" s="15"/>
      <c r="K258" s="15"/>
      <c r="L258" s="15"/>
      <c r="M258" s="15"/>
      <c r="N258" s="15"/>
      <c r="O258" s="15"/>
      <c r="P258" s="15"/>
      <c r="Q258" s="15"/>
    </row>
    <row r="259" spans="3:17" x14ac:dyDescent="0.25">
      <c r="C259" s="1"/>
      <c r="D259" s="1"/>
      <c r="E259" s="1"/>
      <c r="F259" s="1"/>
      <c r="G259" s="1"/>
      <c r="H259" s="1"/>
      <c r="I259" s="1"/>
      <c r="J259" s="15"/>
      <c r="K259" s="15"/>
      <c r="L259" s="15"/>
      <c r="M259" s="15"/>
      <c r="N259" s="15"/>
      <c r="O259" s="15"/>
      <c r="P259" s="15"/>
      <c r="Q259" s="15"/>
    </row>
    <row r="260" spans="3:17" x14ac:dyDescent="0.25">
      <c r="C260" s="1"/>
      <c r="D260" s="1"/>
      <c r="E260" s="1"/>
      <c r="F260" s="1"/>
      <c r="G260" s="1"/>
      <c r="H260" s="1"/>
      <c r="I260" s="1"/>
      <c r="J260" s="15"/>
      <c r="K260" s="15"/>
      <c r="L260" s="15"/>
      <c r="M260" s="15"/>
      <c r="N260" s="15"/>
      <c r="O260" s="15"/>
      <c r="P260" s="15"/>
      <c r="Q260" s="15"/>
    </row>
    <row r="261" spans="3:17" x14ac:dyDescent="0.25">
      <c r="C261" s="1"/>
      <c r="D261" s="1"/>
      <c r="E261" s="1"/>
      <c r="F261" s="1"/>
      <c r="G261" s="1"/>
      <c r="H261" s="1"/>
      <c r="I261" s="1"/>
      <c r="J261" s="15"/>
      <c r="K261" s="15"/>
      <c r="L261" s="15"/>
      <c r="M261" s="15"/>
      <c r="N261" s="15"/>
      <c r="O261" s="15"/>
      <c r="P261" s="15"/>
      <c r="Q261" s="15"/>
    </row>
    <row r="262" spans="3:17" x14ac:dyDescent="0.25">
      <c r="C262" s="1"/>
      <c r="D262" s="1"/>
      <c r="E262" s="1"/>
      <c r="F262" s="1"/>
      <c r="G262" s="1"/>
      <c r="H262" s="1"/>
      <c r="I262" s="1"/>
      <c r="J262" s="15"/>
      <c r="K262" s="15"/>
      <c r="L262" s="15"/>
      <c r="M262" s="15"/>
      <c r="N262" s="15"/>
      <c r="O262" s="15"/>
      <c r="P262" s="15"/>
      <c r="Q262" s="15"/>
    </row>
    <row r="263" spans="3:17" x14ac:dyDescent="0.25">
      <c r="C263" s="1"/>
      <c r="D263" s="1"/>
      <c r="E263" s="1"/>
      <c r="F263" s="1"/>
      <c r="G263" s="1"/>
      <c r="H263" s="1"/>
      <c r="I263" s="1"/>
      <c r="J263" s="15"/>
      <c r="K263" s="15"/>
      <c r="L263" s="15"/>
      <c r="M263" s="15"/>
      <c r="N263" s="15"/>
      <c r="O263" s="15"/>
      <c r="P263" s="15"/>
      <c r="Q263" s="15"/>
    </row>
    <row r="264" spans="3:17" x14ac:dyDescent="0.25">
      <c r="C264" s="1"/>
      <c r="D264" s="1"/>
      <c r="E264" s="1"/>
      <c r="F264" s="1"/>
      <c r="G264" s="1"/>
      <c r="H264" s="1"/>
      <c r="I264" s="1"/>
      <c r="J264" s="15"/>
      <c r="K264" s="15"/>
      <c r="L264" s="15"/>
      <c r="M264" s="15"/>
      <c r="N264" s="15"/>
      <c r="O264" s="15"/>
      <c r="P264" s="15"/>
      <c r="Q264" s="15"/>
    </row>
    <row r="265" spans="3:17" x14ac:dyDescent="0.25">
      <c r="C265" s="1"/>
      <c r="D265" s="1"/>
      <c r="E265" s="1"/>
      <c r="F265" s="1"/>
      <c r="G265" s="1"/>
      <c r="H265" s="1"/>
      <c r="I265" s="1"/>
      <c r="J265" s="15"/>
      <c r="K265" s="15"/>
      <c r="L265" s="15"/>
      <c r="M265" s="15"/>
      <c r="N265" s="15"/>
      <c r="O265" s="15"/>
      <c r="P265" s="15"/>
      <c r="Q265" s="15"/>
    </row>
    <row r="266" spans="3:17" x14ac:dyDescent="0.25">
      <c r="C266" s="1"/>
      <c r="D266" s="1"/>
      <c r="E266" s="1"/>
      <c r="F266" s="1"/>
      <c r="G266" s="1"/>
      <c r="H266" s="1"/>
      <c r="I266" s="1"/>
      <c r="J266" s="15"/>
      <c r="K266" s="15"/>
      <c r="L266" s="15"/>
      <c r="M266" s="15"/>
      <c r="N266" s="15"/>
      <c r="O266" s="15"/>
      <c r="P266" s="15"/>
      <c r="Q266" s="15"/>
    </row>
    <row r="267" spans="3:17" x14ac:dyDescent="0.25">
      <c r="C267" s="1"/>
      <c r="D267" s="1"/>
      <c r="E267" s="1"/>
      <c r="F267" s="1"/>
      <c r="G267" s="1"/>
      <c r="H267" s="1"/>
      <c r="I267" s="1"/>
      <c r="J267" s="15"/>
      <c r="K267" s="15"/>
      <c r="L267" s="15"/>
      <c r="M267" s="15"/>
      <c r="N267" s="15"/>
      <c r="O267" s="15"/>
      <c r="P267" s="15"/>
      <c r="Q267" s="15"/>
    </row>
    <row r="268" spans="3:17" x14ac:dyDescent="0.25">
      <c r="C268" s="1"/>
      <c r="D268" s="1"/>
      <c r="E268" s="1"/>
      <c r="F268" s="1"/>
      <c r="G268" s="1"/>
      <c r="H268" s="1"/>
      <c r="I268" s="1"/>
      <c r="J268" s="15"/>
      <c r="K268" s="15"/>
      <c r="L268" s="15"/>
      <c r="M268" s="15"/>
      <c r="N268" s="15"/>
      <c r="O268" s="15"/>
      <c r="P268" s="15"/>
      <c r="Q268" s="15"/>
    </row>
    <row r="269" spans="3:17" x14ac:dyDescent="0.25">
      <c r="C269" s="1"/>
      <c r="D269" s="1"/>
      <c r="E269" s="1"/>
      <c r="F269" s="1"/>
      <c r="G269" s="1"/>
      <c r="H269" s="1"/>
      <c r="I269" s="1"/>
      <c r="J269" s="15"/>
      <c r="K269" s="15"/>
      <c r="L269" s="15"/>
      <c r="M269" s="15"/>
      <c r="N269" s="15"/>
      <c r="O269" s="15"/>
      <c r="P269" s="15"/>
      <c r="Q269" s="15"/>
    </row>
    <row r="270" spans="3:17" x14ac:dyDescent="0.25">
      <c r="C270" s="1"/>
      <c r="D270" s="1"/>
      <c r="E270" s="1"/>
      <c r="F270" s="1"/>
      <c r="G270" s="1"/>
      <c r="H270" s="1"/>
      <c r="I270" s="1"/>
      <c r="J270" s="15"/>
      <c r="K270" s="15"/>
      <c r="L270" s="15"/>
      <c r="M270" s="15"/>
      <c r="N270" s="15"/>
      <c r="O270" s="15"/>
      <c r="P270" s="15"/>
      <c r="Q270" s="15"/>
    </row>
    <row r="271" spans="3:17" x14ac:dyDescent="0.25">
      <c r="C271" s="1"/>
      <c r="D271" s="1"/>
      <c r="E271" s="1"/>
      <c r="F271" s="1"/>
      <c r="G271" s="1"/>
      <c r="H271" s="1"/>
      <c r="I271" s="1"/>
      <c r="J271" s="15"/>
      <c r="K271" s="15"/>
      <c r="L271" s="15"/>
      <c r="M271" s="15"/>
      <c r="N271" s="15"/>
      <c r="O271" s="15"/>
      <c r="P271" s="15"/>
      <c r="Q271" s="15"/>
    </row>
    <row r="272" spans="3:17" x14ac:dyDescent="0.25">
      <c r="C272" s="1"/>
      <c r="D272" s="1"/>
      <c r="E272" s="1"/>
      <c r="F272" s="1"/>
      <c r="G272" s="1"/>
      <c r="H272" s="1"/>
      <c r="I272" s="1"/>
      <c r="J272" s="15"/>
      <c r="K272" s="15"/>
      <c r="L272" s="15"/>
      <c r="M272" s="15"/>
      <c r="N272" s="15"/>
      <c r="O272" s="15"/>
      <c r="P272" s="15"/>
      <c r="Q272" s="15"/>
    </row>
    <row r="273" spans="3:17" x14ac:dyDescent="0.25">
      <c r="C273" s="1"/>
      <c r="D273" s="1"/>
      <c r="E273" s="1"/>
      <c r="F273" s="1"/>
      <c r="G273" s="1"/>
      <c r="H273" s="1"/>
      <c r="I273" s="1"/>
      <c r="J273" s="15"/>
      <c r="K273" s="15"/>
      <c r="L273" s="15"/>
      <c r="M273" s="15"/>
      <c r="N273" s="15"/>
      <c r="O273" s="15"/>
      <c r="P273" s="15"/>
      <c r="Q273" s="15"/>
    </row>
    <row r="274" spans="3:17" x14ac:dyDescent="0.25">
      <c r="C274" s="1"/>
      <c r="D274" s="1"/>
      <c r="E274" s="1"/>
      <c r="F274" s="1"/>
      <c r="G274" s="1"/>
      <c r="H274" s="1"/>
      <c r="I274" s="1"/>
      <c r="J274" s="15"/>
      <c r="K274" s="15"/>
      <c r="L274" s="15"/>
      <c r="M274" s="15"/>
      <c r="N274" s="15"/>
      <c r="O274" s="15"/>
      <c r="P274" s="15"/>
      <c r="Q274" s="15"/>
    </row>
    <row r="275" spans="3:17" x14ac:dyDescent="0.25">
      <c r="C275" s="1"/>
      <c r="D275" s="1"/>
      <c r="E275" s="1"/>
      <c r="F275" s="1"/>
      <c r="G275" s="1"/>
      <c r="H275" s="1"/>
      <c r="I275" s="1"/>
      <c r="J275" s="15"/>
      <c r="K275" s="15"/>
      <c r="L275" s="15"/>
      <c r="M275" s="15"/>
      <c r="N275" s="15"/>
      <c r="O275" s="15"/>
      <c r="P275" s="15"/>
      <c r="Q275" s="15"/>
    </row>
    <row r="276" spans="3:17" x14ac:dyDescent="0.25">
      <c r="C276" s="1"/>
      <c r="D276" s="1"/>
      <c r="E276" s="1"/>
      <c r="F276" s="1"/>
      <c r="G276" s="1"/>
      <c r="H276" s="1"/>
      <c r="I276" s="1"/>
      <c r="J276" s="15"/>
      <c r="K276" s="15"/>
      <c r="L276" s="15"/>
      <c r="M276" s="15"/>
      <c r="N276" s="15"/>
      <c r="O276" s="15"/>
      <c r="P276" s="15"/>
      <c r="Q276" s="15"/>
    </row>
    <row r="277" spans="3:17" x14ac:dyDescent="0.25">
      <c r="C277" s="1"/>
      <c r="D277" s="1"/>
      <c r="E277" s="1"/>
      <c r="F277" s="1"/>
      <c r="G277" s="1"/>
      <c r="H277" s="1"/>
      <c r="I277" s="1"/>
      <c r="J277" s="15"/>
      <c r="K277" s="15"/>
      <c r="L277" s="15"/>
      <c r="M277" s="15"/>
      <c r="N277" s="15"/>
      <c r="O277" s="15"/>
      <c r="P277" s="15"/>
      <c r="Q277" s="15"/>
    </row>
    <row r="278" spans="3:17" x14ac:dyDescent="0.25">
      <c r="C278" s="1"/>
      <c r="D278" s="1"/>
      <c r="E278" s="1"/>
      <c r="F278" s="1"/>
      <c r="G278" s="1"/>
      <c r="H278" s="1"/>
      <c r="I278" s="1"/>
      <c r="J278" s="15"/>
      <c r="K278" s="15"/>
      <c r="L278" s="15"/>
      <c r="M278" s="15"/>
      <c r="N278" s="15"/>
      <c r="O278" s="15"/>
      <c r="P278" s="15"/>
      <c r="Q278" s="15"/>
    </row>
    <row r="279" spans="3:17" x14ac:dyDescent="0.25">
      <c r="C279" s="1"/>
      <c r="D279" s="1"/>
      <c r="E279" s="1"/>
      <c r="F279" s="1"/>
      <c r="G279" s="1"/>
      <c r="H279" s="1"/>
      <c r="I279" s="1"/>
      <c r="J279" s="15"/>
      <c r="K279" s="15"/>
      <c r="L279" s="15"/>
      <c r="M279" s="15"/>
      <c r="N279" s="15"/>
      <c r="O279" s="15"/>
      <c r="P279" s="15"/>
      <c r="Q279" s="15"/>
    </row>
    <row r="280" spans="3:17" x14ac:dyDescent="0.25">
      <c r="C280" s="1"/>
      <c r="D280" s="1"/>
      <c r="E280" s="1"/>
      <c r="F280" s="1"/>
      <c r="G280" s="1"/>
      <c r="H280" s="1"/>
      <c r="I280" s="1"/>
      <c r="J280" s="15"/>
      <c r="K280" s="15"/>
      <c r="L280" s="15"/>
      <c r="M280" s="15"/>
      <c r="N280" s="15"/>
      <c r="O280" s="15"/>
      <c r="P280" s="15"/>
      <c r="Q280" s="15"/>
    </row>
    <row r="281" spans="3:17" x14ac:dyDescent="0.25">
      <c r="C281" s="1"/>
      <c r="D281" s="1"/>
      <c r="E281" s="1"/>
      <c r="F281" s="1"/>
      <c r="G281" s="1"/>
      <c r="H281" s="1"/>
      <c r="I281" s="1"/>
      <c r="J281" s="15"/>
      <c r="K281" s="15"/>
      <c r="L281" s="15"/>
      <c r="M281" s="15"/>
      <c r="N281" s="15"/>
      <c r="O281" s="15"/>
      <c r="P281" s="15"/>
      <c r="Q281" s="15"/>
    </row>
    <row r="282" spans="3:17" x14ac:dyDescent="0.25">
      <c r="C282" s="1"/>
      <c r="D282" s="1"/>
      <c r="E282" s="1"/>
      <c r="F282" s="1"/>
      <c r="G282" s="1"/>
      <c r="H282" s="1"/>
      <c r="I282" s="1"/>
      <c r="J282" s="15"/>
      <c r="K282" s="15"/>
      <c r="L282" s="15"/>
      <c r="M282" s="15"/>
      <c r="N282" s="15"/>
      <c r="O282" s="15"/>
      <c r="P282" s="15"/>
      <c r="Q282" s="15"/>
    </row>
    <row r="283" spans="3:17" x14ac:dyDescent="0.25">
      <c r="C283" s="1"/>
      <c r="D283" s="1"/>
      <c r="E283" s="1"/>
      <c r="F283" s="1"/>
      <c r="G283" s="1"/>
      <c r="H283" s="1"/>
      <c r="I283" s="1"/>
      <c r="J283" s="15"/>
      <c r="K283" s="15"/>
      <c r="L283" s="15"/>
      <c r="M283" s="15"/>
      <c r="N283" s="15"/>
      <c r="O283" s="15"/>
      <c r="P283" s="15"/>
      <c r="Q283" s="15"/>
    </row>
    <row r="284" spans="3:17" x14ac:dyDescent="0.25">
      <c r="C284" s="1"/>
      <c r="D284" s="1"/>
      <c r="E284" s="1"/>
      <c r="F284" s="1"/>
      <c r="G284" s="1"/>
      <c r="H284" s="1"/>
      <c r="I284" s="1"/>
      <c r="J284" s="15"/>
      <c r="K284" s="15"/>
      <c r="L284" s="15"/>
      <c r="M284" s="15"/>
      <c r="N284" s="15"/>
      <c r="O284" s="15"/>
      <c r="P284" s="15"/>
      <c r="Q284" s="15"/>
    </row>
    <row r="285" spans="3:17" x14ac:dyDescent="0.25">
      <c r="C285" s="1"/>
      <c r="D285" s="1"/>
      <c r="E285" s="1"/>
      <c r="F285" s="1"/>
      <c r="G285" s="1"/>
      <c r="H285" s="1"/>
      <c r="I285" s="1"/>
      <c r="J285" s="15"/>
      <c r="K285" s="15"/>
      <c r="L285" s="15"/>
      <c r="M285" s="15"/>
      <c r="N285" s="15"/>
      <c r="O285" s="15"/>
      <c r="P285" s="15"/>
      <c r="Q285" s="15"/>
    </row>
    <row r="286" spans="3:17" x14ac:dyDescent="0.25">
      <c r="C286" s="1"/>
      <c r="D286" s="1"/>
      <c r="E286" s="1"/>
      <c r="F286" s="1"/>
      <c r="G286" s="1"/>
      <c r="H286" s="1"/>
      <c r="I286" s="1"/>
      <c r="J286" s="15"/>
      <c r="K286" s="15"/>
      <c r="L286" s="15"/>
      <c r="M286" s="15"/>
      <c r="N286" s="15"/>
      <c r="O286" s="15"/>
      <c r="P286" s="15"/>
      <c r="Q286" s="15"/>
    </row>
    <row r="287" spans="3:17" x14ac:dyDescent="0.25">
      <c r="C287" s="1"/>
      <c r="D287" s="1"/>
      <c r="E287" s="1"/>
      <c r="F287" s="1"/>
      <c r="G287" s="1"/>
      <c r="H287" s="1"/>
      <c r="I287" s="1"/>
      <c r="J287" s="15"/>
      <c r="K287" s="15"/>
      <c r="L287" s="15"/>
      <c r="M287" s="15"/>
      <c r="N287" s="15"/>
      <c r="O287" s="15"/>
      <c r="P287" s="15"/>
      <c r="Q287" s="15"/>
    </row>
    <row r="288" spans="3:17" x14ac:dyDescent="0.25">
      <c r="C288" s="1"/>
      <c r="D288" s="1"/>
      <c r="E288" s="1"/>
      <c r="F288" s="1"/>
      <c r="G288" s="1"/>
      <c r="H288" s="1"/>
      <c r="I288" s="1"/>
      <c r="J288" s="15"/>
      <c r="K288" s="15"/>
      <c r="L288" s="15"/>
      <c r="M288" s="15"/>
      <c r="N288" s="15"/>
      <c r="O288" s="15"/>
      <c r="P288" s="15"/>
      <c r="Q288" s="15"/>
    </row>
    <row r="289" spans="3:17" x14ac:dyDescent="0.25">
      <c r="C289" s="1"/>
      <c r="D289" s="1"/>
      <c r="E289" s="1"/>
      <c r="F289" s="1"/>
      <c r="G289" s="1"/>
      <c r="H289" s="1"/>
      <c r="I289" s="1"/>
      <c r="J289" s="15"/>
      <c r="K289" s="15"/>
      <c r="L289" s="15"/>
      <c r="M289" s="15"/>
      <c r="N289" s="15"/>
      <c r="O289" s="15"/>
      <c r="P289" s="15"/>
      <c r="Q289" s="15"/>
    </row>
    <row r="290" spans="3:17" x14ac:dyDescent="0.25">
      <c r="C290" s="1"/>
      <c r="D290" s="1"/>
      <c r="E290" s="1"/>
      <c r="F290" s="1"/>
      <c r="G290" s="1"/>
      <c r="H290" s="1"/>
      <c r="I290" s="1"/>
      <c r="J290" s="15"/>
      <c r="K290" s="15"/>
      <c r="L290" s="15"/>
      <c r="M290" s="15"/>
      <c r="N290" s="15"/>
      <c r="O290" s="15"/>
      <c r="P290" s="15"/>
      <c r="Q290" s="15"/>
    </row>
    <row r="291" spans="3:17" x14ac:dyDescent="0.25">
      <c r="C291" s="1"/>
      <c r="D291" s="1"/>
      <c r="E291" s="1"/>
      <c r="F291" s="1"/>
      <c r="G291" s="1"/>
      <c r="H291" s="1"/>
      <c r="I291" s="1"/>
      <c r="J291" s="15"/>
      <c r="K291" s="15"/>
      <c r="L291" s="15"/>
      <c r="M291" s="15"/>
      <c r="N291" s="15"/>
      <c r="O291" s="15"/>
      <c r="P291" s="15"/>
      <c r="Q291" s="15"/>
    </row>
    <row r="292" spans="3:17" x14ac:dyDescent="0.25">
      <c r="C292" s="1"/>
      <c r="D292" s="1"/>
      <c r="E292" s="1"/>
      <c r="F292" s="1"/>
      <c r="G292" s="1"/>
      <c r="H292" s="1"/>
      <c r="I292" s="1"/>
      <c r="J292" s="15"/>
      <c r="K292" s="15"/>
      <c r="L292" s="15"/>
      <c r="M292" s="15"/>
      <c r="N292" s="15"/>
      <c r="O292" s="15"/>
      <c r="P292" s="15"/>
      <c r="Q292" s="15"/>
    </row>
    <row r="293" spans="3:17" x14ac:dyDescent="0.25">
      <c r="C293" s="1"/>
      <c r="D293" s="1"/>
      <c r="E293" s="1"/>
      <c r="F293" s="1"/>
      <c r="G293" s="1"/>
      <c r="H293" s="1"/>
      <c r="I293" s="1"/>
      <c r="J293" s="15"/>
      <c r="K293" s="15"/>
      <c r="L293" s="15"/>
      <c r="M293" s="15"/>
      <c r="N293" s="15"/>
      <c r="O293" s="15"/>
      <c r="P293" s="15"/>
      <c r="Q293" s="15"/>
    </row>
    <row r="294" spans="3:17" x14ac:dyDescent="0.25">
      <c r="C294" s="1"/>
      <c r="D294" s="1"/>
      <c r="E294" s="1"/>
      <c r="F294" s="1"/>
      <c r="G294" s="1"/>
      <c r="H294" s="1"/>
      <c r="I294" s="1"/>
      <c r="J294" s="15"/>
      <c r="K294" s="15"/>
      <c r="L294" s="15"/>
      <c r="M294" s="15"/>
      <c r="N294" s="15"/>
      <c r="O294" s="15"/>
      <c r="P294" s="15"/>
      <c r="Q294" s="15"/>
    </row>
    <row r="295" spans="3:17" x14ac:dyDescent="0.25">
      <c r="C295" s="1"/>
      <c r="D295" s="1"/>
      <c r="E295" s="1"/>
      <c r="F295" s="1"/>
      <c r="G295" s="1"/>
      <c r="H295" s="1"/>
      <c r="I295" s="1"/>
      <c r="J295" s="15"/>
      <c r="K295" s="15"/>
      <c r="L295" s="15"/>
      <c r="M295" s="15"/>
      <c r="N295" s="15"/>
      <c r="O295" s="15"/>
      <c r="P295" s="15"/>
      <c r="Q295" s="15"/>
    </row>
    <row r="296" spans="3:17" x14ac:dyDescent="0.25">
      <c r="C296" s="1"/>
      <c r="D296" s="1"/>
      <c r="E296" s="1"/>
      <c r="F296" s="1"/>
      <c r="G296" s="1"/>
      <c r="H296" s="1"/>
      <c r="I296" s="1"/>
      <c r="J296" s="15"/>
      <c r="K296" s="15"/>
      <c r="L296" s="15"/>
      <c r="M296" s="15"/>
      <c r="N296" s="15"/>
      <c r="O296" s="15"/>
      <c r="P296" s="15"/>
      <c r="Q296" s="15"/>
    </row>
    <row r="297" spans="3:17" x14ac:dyDescent="0.25">
      <c r="C297" s="1"/>
      <c r="D297" s="1"/>
      <c r="E297" s="1"/>
      <c r="F297" s="1"/>
      <c r="G297" s="1"/>
      <c r="H297" s="1"/>
      <c r="I297" s="1"/>
      <c r="J297" s="15"/>
      <c r="K297" s="15"/>
      <c r="L297" s="15"/>
      <c r="M297" s="15"/>
      <c r="N297" s="15"/>
      <c r="O297" s="15"/>
      <c r="P297" s="15"/>
      <c r="Q297" s="15"/>
    </row>
    <row r="298" spans="3:17" x14ac:dyDescent="0.25">
      <c r="C298" s="1"/>
      <c r="D298" s="1"/>
      <c r="E298" s="1"/>
      <c r="F298" s="1"/>
      <c r="G298" s="1"/>
      <c r="H298" s="1"/>
      <c r="I298" s="1"/>
      <c r="J298" s="15"/>
      <c r="K298" s="15"/>
      <c r="L298" s="15"/>
      <c r="M298" s="15"/>
      <c r="N298" s="15"/>
      <c r="O298" s="15"/>
      <c r="P298" s="15"/>
      <c r="Q298" s="15"/>
    </row>
    <row r="299" spans="3:17" x14ac:dyDescent="0.25">
      <c r="C299" s="1"/>
      <c r="D299" s="1"/>
      <c r="E299" s="1"/>
      <c r="F299" s="1"/>
      <c r="G299" s="1"/>
      <c r="H299" s="1"/>
      <c r="I299" s="1"/>
      <c r="J299" s="15"/>
      <c r="K299" s="15"/>
      <c r="L299" s="15"/>
      <c r="M299" s="15"/>
      <c r="N299" s="15"/>
      <c r="O299" s="15"/>
      <c r="P299" s="15"/>
      <c r="Q299" s="15"/>
    </row>
    <row r="300" spans="3:17" x14ac:dyDescent="0.25">
      <c r="C300" s="1"/>
      <c r="D300" s="1"/>
      <c r="E300" s="1"/>
      <c r="F300" s="1"/>
      <c r="G300" s="1"/>
      <c r="H300" s="1"/>
      <c r="I300" s="1"/>
      <c r="J300" s="15"/>
      <c r="K300" s="15"/>
      <c r="L300" s="15"/>
      <c r="M300" s="15"/>
      <c r="N300" s="15"/>
      <c r="O300" s="15"/>
      <c r="P300" s="15"/>
      <c r="Q300" s="15"/>
    </row>
    <row r="301" spans="3:17" x14ac:dyDescent="0.25">
      <c r="C301" s="1"/>
      <c r="D301" s="1"/>
      <c r="E301" s="1"/>
      <c r="F301" s="1"/>
      <c r="G301" s="1"/>
      <c r="H301" s="1"/>
      <c r="I301" s="1"/>
      <c r="J301" s="15"/>
      <c r="K301" s="15"/>
      <c r="L301" s="15"/>
      <c r="M301" s="15"/>
      <c r="N301" s="15"/>
      <c r="O301" s="15"/>
      <c r="P301" s="15"/>
      <c r="Q301" s="15"/>
    </row>
    <row r="302" spans="3:17" x14ac:dyDescent="0.25">
      <c r="C302" s="1"/>
      <c r="D302" s="1"/>
      <c r="E302" s="1"/>
      <c r="F302" s="1"/>
      <c r="G302" s="1"/>
      <c r="H302" s="1"/>
      <c r="I302" s="1"/>
      <c r="J302" s="15"/>
      <c r="K302" s="15"/>
      <c r="L302" s="15"/>
      <c r="M302" s="15"/>
      <c r="N302" s="15"/>
      <c r="O302" s="15"/>
      <c r="P302" s="15"/>
      <c r="Q302" s="15"/>
    </row>
    <row r="303" spans="3:17" x14ac:dyDescent="0.25">
      <c r="C303" s="1"/>
      <c r="D303" s="1"/>
      <c r="E303" s="1"/>
      <c r="F303" s="1"/>
      <c r="G303" s="1"/>
      <c r="H303" s="1"/>
      <c r="I303" s="1"/>
      <c r="J303" s="15"/>
      <c r="K303" s="15"/>
      <c r="L303" s="15"/>
      <c r="M303" s="15"/>
      <c r="N303" s="15"/>
      <c r="O303" s="15"/>
      <c r="P303" s="15"/>
      <c r="Q303" s="15"/>
    </row>
    <row r="304" spans="3:17" x14ac:dyDescent="0.25">
      <c r="C304" s="1"/>
      <c r="D304" s="1"/>
      <c r="E304" s="1"/>
      <c r="F304" s="1"/>
      <c r="G304" s="1"/>
      <c r="H304" s="1"/>
      <c r="I304" s="1"/>
      <c r="J304" s="15"/>
      <c r="K304" s="15"/>
      <c r="L304" s="15"/>
      <c r="M304" s="15"/>
      <c r="N304" s="15"/>
      <c r="O304" s="15"/>
      <c r="P304" s="15"/>
      <c r="Q304" s="15"/>
    </row>
    <row r="305" spans="3:17" x14ac:dyDescent="0.25">
      <c r="C305" s="1"/>
      <c r="D305" s="1"/>
      <c r="E305" s="1"/>
      <c r="F305" s="1"/>
      <c r="G305" s="1"/>
      <c r="H305" s="1"/>
      <c r="I305" s="1"/>
      <c r="J305" s="15"/>
      <c r="K305" s="15"/>
      <c r="L305" s="15"/>
      <c r="M305" s="15"/>
      <c r="N305" s="15"/>
      <c r="O305" s="15"/>
      <c r="P305" s="15"/>
      <c r="Q305" s="15"/>
    </row>
    <row r="306" spans="3:17" x14ac:dyDescent="0.25">
      <c r="C306" s="1"/>
      <c r="D306" s="1"/>
      <c r="E306" s="1"/>
      <c r="F306" s="1"/>
      <c r="G306" s="1"/>
      <c r="H306" s="1"/>
      <c r="I306" s="1"/>
      <c r="J306" s="15"/>
      <c r="K306" s="15"/>
      <c r="L306" s="15"/>
      <c r="M306" s="15"/>
      <c r="N306" s="15"/>
      <c r="O306" s="15"/>
      <c r="P306" s="15"/>
      <c r="Q306" s="15"/>
    </row>
    <row r="307" spans="3:17" x14ac:dyDescent="0.25">
      <c r="C307" s="1"/>
      <c r="D307" s="1"/>
      <c r="E307" s="1"/>
      <c r="F307" s="1"/>
      <c r="G307" s="1"/>
      <c r="H307" s="1"/>
      <c r="I307" s="1"/>
      <c r="J307" s="15"/>
      <c r="K307" s="15"/>
      <c r="L307" s="15"/>
      <c r="M307" s="15"/>
      <c r="N307" s="15"/>
      <c r="O307" s="15"/>
      <c r="P307" s="15"/>
      <c r="Q307" s="15"/>
    </row>
    <row r="308" spans="3:17" x14ac:dyDescent="0.25">
      <c r="C308" s="1"/>
      <c r="D308" s="1"/>
      <c r="E308" s="1"/>
      <c r="F308" s="1"/>
      <c r="G308" s="1"/>
      <c r="H308" s="1"/>
      <c r="I308" s="1"/>
      <c r="J308" s="15"/>
      <c r="K308" s="15"/>
      <c r="L308" s="15"/>
      <c r="M308" s="15"/>
      <c r="N308" s="15"/>
      <c r="O308" s="15"/>
      <c r="P308" s="15"/>
      <c r="Q308" s="15"/>
    </row>
    <row r="309" spans="3:17" x14ac:dyDescent="0.25">
      <c r="C309" s="1"/>
      <c r="D309" s="1"/>
      <c r="E309" s="1"/>
      <c r="F309" s="1"/>
      <c r="G309" s="1"/>
      <c r="H309" s="1"/>
      <c r="I309" s="1"/>
      <c r="J309" s="15"/>
      <c r="K309" s="15"/>
      <c r="L309" s="15"/>
      <c r="M309" s="15"/>
      <c r="N309" s="15"/>
      <c r="O309" s="15"/>
      <c r="P309" s="15"/>
      <c r="Q309" s="15"/>
    </row>
    <row r="310" spans="3:17" x14ac:dyDescent="0.25">
      <c r="C310" s="1"/>
      <c r="D310" s="1"/>
      <c r="E310" s="1"/>
      <c r="F310" s="1"/>
      <c r="G310" s="1"/>
      <c r="H310" s="1"/>
      <c r="I310" s="1"/>
      <c r="J310" s="15"/>
      <c r="K310" s="15"/>
      <c r="L310" s="15"/>
      <c r="M310" s="15"/>
      <c r="N310" s="15"/>
      <c r="O310" s="15"/>
      <c r="P310" s="15"/>
      <c r="Q310" s="15"/>
    </row>
    <row r="311" spans="3:17" x14ac:dyDescent="0.25">
      <c r="C311" s="1"/>
      <c r="D311" s="1"/>
      <c r="E311" s="1"/>
      <c r="F311" s="1"/>
      <c r="G311" s="1"/>
      <c r="H311" s="1"/>
      <c r="I311" s="1"/>
      <c r="J311" s="15"/>
      <c r="K311" s="15"/>
      <c r="L311" s="15"/>
      <c r="M311" s="15"/>
      <c r="N311" s="15"/>
      <c r="O311" s="15"/>
      <c r="P311" s="15"/>
      <c r="Q311" s="15"/>
    </row>
    <row r="312" spans="3:17" x14ac:dyDescent="0.25">
      <c r="C312" s="1"/>
      <c r="D312" s="1"/>
      <c r="E312" s="1"/>
      <c r="F312" s="1"/>
      <c r="G312" s="1"/>
      <c r="H312" s="1"/>
      <c r="I312" s="1"/>
      <c r="J312" s="15"/>
      <c r="K312" s="15"/>
      <c r="L312" s="15"/>
      <c r="M312" s="15"/>
      <c r="N312" s="15"/>
      <c r="O312" s="15"/>
      <c r="P312" s="15"/>
      <c r="Q312" s="15"/>
    </row>
    <row r="313" spans="3:17" x14ac:dyDescent="0.25">
      <c r="C313" s="1"/>
      <c r="D313" s="1"/>
      <c r="E313" s="1"/>
      <c r="F313" s="1"/>
      <c r="G313" s="1"/>
      <c r="H313" s="1"/>
      <c r="I313" s="1"/>
      <c r="J313" s="15"/>
      <c r="K313" s="15"/>
      <c r="L313" s="15"/>
      <c r="M313" s="15"/>
      <c r="N313" s="15"/>
      <c r="O313" s="15"/>
      <c r="P313" s="15"/>
      <c r="Q313" s="15"/>
    </row>
    <row r="314" spans="3:17" x14ac:dyDescent="0.25">
      <c r="C314" s="1"/>
      <c r="D314" s="1"/>
      <c r="E314" s="1"/>
      <c r="F314" s="1"/>
      <c r="G314" s="1"/>
      <c r="H314" s="1"/>
      <c r="I314" s="1"/>
      <c r="J314" s="15"/>
      <c r="K314" s="15"/>
      <c r="L314" s="15"/>
      <c r="M314" s="15"/>
      <c r="N314" s="15"/>
      <c r="O314" s="15"/>
      <c r="P314" s="15"/>
      <c r="Q314" s="15"/>
    </row>
    <row r="315" spans="3:17" x14ac:dyDescent="0.25">
      <c r="C315" s="1"/>
      <c r="D315" s="1"/>
      <c r="E315" s="1"/>
      <c r="F315" s="1"/>
      <c r="G315" s="1"/>
      <c r="H315" s="1"/>
      <c r="I315" s="1"/>
      <c r="J315" s="15"/>
      <c r="K315" s="15"/>
      <c r="L315" s="15"/>
      <c r="M315" s="15"/>
      <c r="N315" s="15"/>
      <c r="P315" s="15"/>
      <c r="Q315" s="15"/>
    </row>
    <row r="316" spans="3:17" x14ac:dyDescent="0.25">
      <c r="C316" s="1"/>
      <c r="D316" s="1"/>
      <c r="E316" s="1"/>
      <c r="F316" s="1"/>
      <c r="G316" s="1"/>
      <c r="H316" s="1"/>
      <c r="I316" s="1"/>
      <c r="J316" s="15"/>
      <c r="K316" s="15"/>
      <c r="L316" s="15"/>
      <c r="M316" s="15"/>
      <c r="N316" s="15"/>
      <c r="P316" s="15"/>
      <c r="Q316" s="15"/>
    </row>
    <row r="317" spans="3:17" x14ac:dyDescent="0.25">
      <c r="C317" s="1"/>
      <c r="D317" s="1"/>
      <c r="E317" s="1"/>
      <c r="F317" s="1"/>
      <c r="G317" s="1"/>
      <c r="H317" s="1"/>
      <c r="I317" s="1"/>
      <c r="J317" s="15"/>
      <c r="K317" s="15"/>
      <c r="L317" s="15"/>
      <c r="M317" s="15"/>
      <c r="N317" s="15"/>
    </row>
    <row r="318" spans="3:17" x14ac:dyDescent="0.25">
      <c r="C318" s="1"/>
      <c r="D318" s="1"/>
      <c r="E318" s="1"/>
      <c r="F318" s="1"/>
      <c r="G318" s="1"/>
      <c r="H318" s="1"/>
      <c r="I318" s="1"/>
      <c r="J318" s="15"/>
      <c r="K318" s="15"/>
      <c r="L318" s="15"/>
      <c r="M318" s="15"/>
      <c r="N318" s="15"/>
    </row>
    <row r="319" spans="3:17" x14ac:dyDescent="0.25">
      <c r="C319" s="1"/>
      <c r="D319" s="1"/>
      <c r="E319" s="1"/>
      <c r="F319" s="1"/>
      <c r="G319" s="1"/>
      <c r="H319" s="1"/>
      <c r="I319" s="1"/>
      <c r="J319" s="15"/>
      <c r="K319" s="15"/>
      <c r="L319" s="15"/>
      <c r="M319" s="15"/>
      <c r="N319" s="15"/>
    </row>
    <row r="320" spans="3:17" x14ac:dyDescent="0.25">
      <c r="C320" s="1"/>
      <c r="D320" s="1"/>
      <c r="E320" s="1"/>
      <c r="F320" s="1"/>
      <c r="G320" s="1"/>
      <c r="H320" s="1"/>
      <c r="I320" s="1"/>
      <c r="J320" s="15"/>
      <c r="K320" s="15"/>
      <c r="L320" s="15"/>
      <c r="M320" s="15"/>
      <c r="N320" s="15"/>
    </row>
    <row r="321" spans="3:14" x14ac:dyDescent="0.25">
      <c r="C321" s="1"/>
      <c r="D321" s="1"/>
      <c r="E321" s="1"/>
      <c r="F321" s="1"/>
      <c r="G321" s="1"/>
      <c r="H321" s="1"/>
      <c r="I321" s="1"/>
      <c r="J321" s="15"/>
      <c r="K321" s="15"/>
      <c r="L321" s="15"/>
      <c r="M321" s="15"/>
      <c r="N321" s="15"/>
    </row>
    <row r="322" spans="3:14" x14ac:dyDescent="0.25">
      <c r="C322" s="1"/>
      <c r="D322" s="1"/>
      <c r="E322" s="1"/>
      <c r="F322" s="1"/>
      <c r="G322" s="1"/>
      <c r="H322" s="1"/>
      <c r="I322" s="1"/>
      <c r="J322" s="15"/>
      <c r="K322" s="15"/>
      <c r="L322" s="15"/>
      <c r="M322" s="15"/>
      <c r="N322" s="15"/>
    </row>
    <row r="323" spans="3:14" x14ac:dyDescent="0.25">
      <c r="C323" s="1"/>
      <c r="D323" s="1"/>
      <c r="E323" s="1"/>
      <c r="F323" s="1"/>
      <c r="G323" s="1"/>
      <c r="H323" s="1"/>
      <c r="I323" s="1"/>
      <c r="J323" s="15"/>
      <c r="K323" s="15"/>
      <c r="L323" s="15"/>
      <c r="M323" s="15"/>
      <c r="N323" s="15"/>
    </row>
    <row r="324" spans="3:14" x14ac:dyDescent="0.25">
      <c r="C324" s="1"/>
      <c r="D324" s="1"/>
      <c r="E324" s="1"/>
      <c r="F324" s="1"/>
      <c r="G324" s="1"/>
      <c r="H324" s="1"/>
      <c r="I324" s="1"/>
      <c r="J324" s="15"/>
      <c r="K324" s="15"/>
      <c r="L324" s="15"/>
      <c r="M324" s="15"/>
      <c r="N324" s="15"/>
    </row>
    <row r="325" spans="3:14" x14ac:dyDescent="0.25">
      <c r="C325" s="1"/>
      <c r="D325" s="1"/>
      <c r="E325" s="1"/>
      <c r="F325" s="1"/>
      <c r="G325" s="1"/>
      <c r="H325" s="1"/>
      <c r="I325" s="1"/>
      <c r="J325" s="15"/>
      <c r="K325" s="15"/>
      <c r="L325" s="15"/>
      <c r="M325" s="15"/>
      <c r="N325" s="15"/>
    </row>
    <row r="326" spans="3:14" x14ac:dyDescent="0.25">
      <c r="C326" s="1"/>
      <c r="D326" s="1"/>
      <c r="E326" s="1"/>
      <c r="F326" s="1"/>
      <c r="G326" s="1"/>
      <c r="H326" s="1"/>
      <c r="I326" s="1"/>
      <c r="J326" s="15"/>
      <c r="K326" s="15"/>
      <c r="L326" s="15"/>
      <c r="M326" s="15"/>
      <c r="N326" s="15"/>
    </row>
    <row r="327" spans="3:14" x14ac:dyDescent="0.25">
      <c r="C327" s="1"/>
      <c r="D327" s="1"/>
      <c r="E327" s="1"/>
      <c r="F327" s="1"/>
      <c r="G327" s="1"/>
      <c r="H327" s="1"/>
      <c r="I327" s="1"/>
      <c r="J327" s="15"/>
      <c r="K327" s="15"/>
      <c r="L327" s="15"/>
      <c r="M327" s="15"/>
      <c r="N327" s="15"/>
    </row>
    <row r="328" spans="3:14" x14ac:dyDescent="0.25">
      <c r="C328" s="1"/>
      <c r="D328" s="1"/>
      <c r="E328" s="1"/>
      <c r="F328" s="1"/>
      <c r="G328" s="1"/>
      <c r="H328" s="1"/>
      <c r="I328" s="1"/>
      <c r="J328" s="15"/>
      <c r="K328" s="15"/>
      <c r="L328" s="15"/>
      <c r="M328" s="15"/>
      <c r="N328" s="15"/>
    </row>
    <row r="329" spans="3:14" x14ac:dyDescent="0.25">
      <c r="C329" s="1"/>
      <c r="D329" s="1"/>
      <c r="E329" s="1"/>
      <c r="F329" s="1"/>
      <c r="G329" s="1"/>
      <c r="H329" s="1"/>
      <c r="I329" s="1"/>
      <c r="J329" s="15"/>
      <c r="K329" s="15"/>
      <c r="L329" s="15"/>
      <c r="M329" s="15"/>
      <c r="N329" s="15"/>
    </row>
    <row r="330" spans="3:14" x14ac:dyDescent="0.25">
      <c r="C330" s="1"/>
      <c r="D330" s="1"/>
      <c r="E330" s="1"/>
      <c r="F330" s="1"/>
      <c r="G330" s="1"/>
      <c r="H330" s="1"/>
      <c r="I330" s="1"/>
      <c r="J330" s="15"/>
      <c r="K330" s="15"/>
      <c r="L330" s="15"/>
      <c r="M330" s="15"/>
      <c r="N330" s="15"/>
    </row>
    <row r="331" spans="3:14" x14ac:dyDescent="0.25">
      <c r="C331" s="1"/>
      <c r="D331" s="1"/>
      <c r="E331" s="1"/>
      <c r="F331" s="1"/>
      <c r="G331" s="1"/>
      <c r="H331" s="1"/>
      <c r="I331" s="1"/>
      <c r="J331" s="15"/>
      <c r="K331" s="15"/>
      <c r="L331" s="15"/>
      <c r="M331" s="15"/>
      <c r="N331" s="15"/>
    </row>
    <row r="332" spans="3:14" x14ac:dyDescent="0.25">
      <c r="C332" s="1"/>
      <c r="D332" s="1"/>
      <c r="E332" s="1"/>
      <c r="F332" s="1"/>
      <c r="G332" s="1"/>
      <c r="H332" s="1"/>
      <c r="I332" s="1"/>
      <c r="J332" s="15"/>
      <c r="K332" s="15"/>
      <c r="L332" s="15"/>
      <c r="M332" s="15"/>
      <c r="N332" s="15"/>
    </row>
    <row r="333" spans="3:14" x14ac:dyDescent="0.25">
      <c r="C333" s="1"/>
      <c r="D333" s="1"/>
      <c r="E333" s="1"/>
      <c r="F333" s="1"/>
      <c r="G333" s="1"/>
      <c r="H333" s="1"/>
      <c r="I333" s="1"/>
      <c r="J333" s="15"/>
      <c r="K333" s="15"/>
      <c r="L333" s="15"/>
      <c r="M333" s="15"/>
      <c r="N333" s="15"/>
    </row>
    <row r="334" spans="3:14" x14ac:dyDescent="0.25">
      <c r="C334" s="1"/>
      <c r="D334" s="1"/>
      <c r="E334" s="1"/>
      <c r="F334" s="1"/>
      <c r="G334" s="1"/>
      <c r="H334" s="1"/>
      <c r="I334" s="1"/>
      <c r="J334" s="15"/>
      <c r="K334" s="15"/>
      <c r="L334" s="15"/>
      <c r="M334" s="15"/>
      <c r="N334" s="15"/>
    </row>
    <row r="335" spans="3:14" x14ac:dyDescent="0.25">
      <c r="C335" s="1"/>
      <c r="D335" s="1"/>
      <c r="E335" s="1"/>
      <c r="F335" s="1"/>
      <c r="G335" s="1"/>
      <c r="H335" s="1"/>
      <c r="I335" s="1"/>
      <c r="J335" s="15"/>
      <c r="K335" s="15"/>
      <c r="L335" s="15"/>
      <c r="M335" s="15"/>
      <c r="N335" s="15"/>
    </row>
    <row r="336" spans="3:14" x14ac:dyDescent="0.25">
      <c r="C336" s="1"/>
      <c r="D336" s="1"/>
      <c r="E336" s="1"/>
      <c r="F336" s="1"/>
      <c r="G336" s="1"/>
      <c r="H336" s="1"/>
      <c r="I336" s="1"/>
      <c r="J336" s="15"/>
      <c r="K336" s="15"/>
      <c r="L336" s="15"/>
      <c r="M336" s="15"/>
      <c r="N336" s="15"/>
    </row>
    <row r="337" spans="3:14" x14ac:dyDescent="0.25">
      <c r="C337" s="1"/>
      <c r="D337" s="1"/>
      <c r="E337" s="1"/>
      <c r="F337" s="1"/>
      <c r="G337" s="1"/>
      <c r="H337" s="1"/>
      <c r="I337" s="1"/>
      <c r="J337" s="15"/>
      <c r="K337" s="15"/>
      <c r="L337" s="15"/>
      <c r="M337" s="15"/>
      <c r="N337" s="15"/>
    </row>
    <row r="338" spans="3:14" x14ac:dyDescent="0.25">
      <c r="C338" s="1"/>
      <c r="D338" s="1"/>
      <c r="E338" s="1"/>
      <c r="F338" s="1"/>
      <c r="G338" s="1"/>
      <c r="H338" s="1"/>
      <c r="I338" s="1"/>
      <c r="J338" s="15"/>
      <c r="K338" s="15"/>
      <c r="L338" s="15"/>
      <c r="M338" s="15"/>
      <c r="N338" s="15"/>
    </row>
    <row r="339" spans="3:14" x14ac:dyDescent="0.25">
      <c r="C339" s="1"/>
      <c r="D339" s="1"/>
      <c r="E339" s="1"/>
      <c r="F339" s="1"/>
      <c r="G339" s="1"/>
      <c r="H339" s="1"/>
      <c r="I339" s="1"/>
      <c r="J339" s="15"/>
      <c r="K339" s="15"/>
      <c r="L339" s="15"/>
      <c r="M339" s="15"/>
      <c r="N339" s="15"/>
    </row>
    <row r="340" spans="3:14" x14ac:dyDescent="0.25">
      <c r="C340" s="1"/>
      <c r="D340" s="1"/>
      <c r="E340" s="1"/>
      <c r="F340" s="1"/>
      <c r="G340" s="1"/>
      <c r="H340" s="1"/>
      <c r="I340" s="1"/>
      <c r="J340" s="15"/>
      <c r="K340" s="15"/>
      <c r="L340" s="15"/>
      <c r="M340" s="15"/>
      <c r="N340" s="15"/>
    </row>
    <row r="341" spans="3:14" x14ac:dyDescent="0.25">
      <c r="C341" s="1"/>
      <c r="D341" s="1"/>
      <c r="E341" s="1"/>
      <c r="F341" s="1"/>
      <c r="G341" s="1"/>
      <c r="H341" s="1"/>
      <c r="I341" s="1"/>
    </row>
    <row r="342" spans="3:14" x14ac:dyDescent="0.25">
      <c r="C342" s="1"/>
      <c r="D342" s="1"/>
      <c r="E342" s="1"/>
      <c r="F342" s="1"/>
      <c r="G342" s="1"/>
      <c r="H342" s="1"/>
      <c r="I342" s="1"/>
    </row>
    <row r="343" spans="3:14" x14ac:dyDescent="0.25">
      <c r="C343" s="1"/>
      <c r="D343" s="1"/>
      <c r="E343" s="1"/>
      <c r="F343" s="1"/>
      <c r="G343" s="1"/>
      <c r="H343" s="1"/>
      <c r="I343" s="1"/>
    </row>
    <row r="344" spans="3:14" x14ac:dyDescent="0.25">
      <c r="C344" s="1"/>
      <c r="D344" s="1"/>
      <c r="E344" s="1"/>
      <c r="F344" s="1"/>
      <c r="G344" s="1"/>
      <c r="H344" s="1"/>
      <c r="I344" s="1"/>
    </row>
    <row r="345" spans="3:14" x14ac:dyDescent="0.25">
      <c r="C345" s="1"/>
      <c r="D345" s="1"/>
      <c r="E345" s="1"/>
      <c r="F345" s="1"/>
      <c r="G345" s="1"/>
      <c r="H345" s="1"/>
      <c r="I345" s="1"/>
    </row>
    <row r="346" spans="3:14" x14ac:dyDescent="0.25">
      <c r="C346" s="1"/>
      <c r="D346" s="1"/>
      <c r="E346" s="1"/>
      <c r="F346" s="1"/>
      <c r="G346" s="1"/>
      <c r="H346" s="1"/>
      <c r="I346" s="1"/>
    </row>
  </sheetData>
  <mergeCells count="3">
    <mergeCell ref="E2:I2"/>
    <mergeCell ref="AE2:AH2"/>
    <mergeCell ref="AK3:AO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41A59-68DC-402C-80F4-1BD24E44658F}">
  <dimension ref="A1:E368"/>
  <sheetViews>
    <sheetView zoomScale="76" zoomScaleNormal="76" workbookViewId="0">
      <selection activeCell="F9" sqref="F9"/>
    </sheetView>
  </sheetViews>
  <sheetFormatPr defaultRowHeight="15" x14ac:dyDescent="0.25"/>
  <cols>
    <col min="1" max="1" width="15.140625" customWidth="1"/>
    <col min="6" max="6" width="19.7109375" customWidth="1"/>
  </cols>
  <sheetData>
    <row r="1" spans="1:5" x14ac:dyDescent="0.25">
      <c r="A1" t="s">
        <v>82</v>
      </c>
      <c r="B1">
        <v>5</v>
      </c>
    </row>
    <row r="2" spans="1:5" x14ac:dyDescent="0.25">
      <c r="A2" t="s">
        <v>80</v>
      </c>
      <c r="B2">
        <v>3.7</v>
      </c>
    </row>
    <row r="3" spans="1:5" x14ac:dyDescent="0.25">
      <c r="A3" t="s">
        <v>81</v>
      </c>
      <c r="B3">
        <v>3.4</v>
      </c>
    </row>
    <row r="4" spans="1:5" x14ac:dyDescent="0.25">
      <c r="A4" t="s">
        <v>79</v>
      </c>
      <c r="B4">
        <f>((B2+B1)-B3)/(2*B1)*360</f>
        <v>190.79999999999998</v>
      </c>
      <c r="D4" t="s">
        <v>96</v>
      </c>
    </row>
    <row r="7" spans="1:5" x14ac:dyDescent="0.25">
      <c r="B7" t="s">
        <v>76</v>
      </c>
      <c r="C7" t="s">
        <v>75</v>
      </c>
      <c r="D7" t="s">
        <v>77</v>
      </c>
      <c r="E7" t="s">
        <v>78</v>
      </c>
    </row>
    <row r="8" spans="1:5" x14ac:dyDescent="0.25">
      <c r="B8">
        <v>0</v>
      </c>
      <c r="C8">
        <f t="shared" ref="C8:C71" si="0">$B$2+$B$1*SIN(RADIANS(B8))</f>
        <v>3.7</v>
      </c>
      <c r="D8">
        <f t="shared" ref="D8:D71" si="1">$B$2</f>
        <v>3.7</v>
      </c>
      <c r="E8">
        <f t="shared" ref="E8:E71" si="2">$B$3</f>
        <v>3.4</v>
      </c>
    </row>
    <row r="9" spans="1:5" x14ac:dyDescent="0.25">
      <c r="B9">
        <v>1</v>
      </c>
      <c r="C9">
        <f t="shared" si="0"/>
        <v>3.7872620321864177</v>
      </c>
      <c r="D9">
        <f t="shared" si="1"/>
        <v>3.7</v>
      </c>
      <c r="E9">
        <f t="shared" si="2"/>
        <v>3.4</v>
      </c>
    </row>
    <row r="10" spans="1:5" x14ac:dyDescent="0.25">
      <c r="B10">
        <f>B9+1</f>
        <v>2</v>
      </c>
      <c r="C10">
        <f t="shared" si="0"/>
        <v>3.874497483512505</v>
      </c>
      <c r="D10">
        <f t="shared" si="1"/>
        <v>3.7</v>
      </c>
      <c r="E10">
        <f t="shared" si="2"/>
        <v>3.4</v>
      </c>
    </row>
    <row r="11" spans="1:5" x14ac:dyDescent="0.25">
      <c r="B11">
        <f t="shared" ref="B11:B74" si="3">B10+1</f>
        <v>3</v>
      </c>
      <c r="C11">
        <f t="shared" si="0"/>
        <v>3.9616797812147193</v>
      </c>
      <c r="D11">
        <f t="shared" si="1"/>
        <v>3.7</v>
      </c>
      <c r="E11">
        <f t="shared" si="2"/>
        <v>3.4</v>
      </c>
    </row>
    <row r="12" spans="1:5" x14ac:dyDescent="0.25">
      <c r="B12">
        <f t="shared" si="3"/>
        <v>4</v>
      </c>
      <c r="C12">
        <f t="shared" si="0"/>
        <v>4.0487823687206266</v>
      </c>
      <c r="D12">
        <f t="shared" si="1"/>
        <v>3.7</v>
      </c>
      <c r="E12">
        <f t="shared" si="2"/>
        <v>3.4</v>
      </c>
    </row>
    <row r="13" spans="1:5" x14ac:dyDescent="0.25">
      <c r="B13">
        <f t="shared" si="3"/>
        <v>5</v>
      </c>
      <c r="C13">
        <f t="shared" si="0"/>
        <v>4.1357787137382909</v>
      </c>
      <c r="D13">
        <f t="shared" si="1"/>
        <v>3.7</v>
      </c>
      <c r="E13">
        <f t="shared" si="2"/>
        <v>3.4</v>
      </c>
    </row>
    <row r="14" spans="1:5" x14ac:dyDescent="0.25">
      <c r="B14">
        <f t="shared" si="3"/>
        <v>6</v>
      </c>
      <c r="C14">
        <f t="shared" si="0"/>
        <v>4.222642316338268</v>
      </c>
      <c r="D14">
        <f t="shared" si="1"/>
        <v>3.7</v>
      </c>
      <c r="E14">
        <f t="shared" si="2"/>
        <v>3.4</v>
      </c>
    </row>
    <row r="15" spans="1:5" x14ac:dyDescent="0.25">
      <c r="B15">
        <f t="shared" si="3"/>
        <v>7</v>
      </c>
      <c r="C15">
        <f t="shared" si="0"/>
        <v>4.309346717025738</v>
      </c>
      <c r="D15">
        <f t="shared" si="1"/>
        <v>3.7</v>
      </c>
      <c r="E15">
        <f t="shared" si="2"/>
        <v>3.4</v>
      </c>
    </row>
    <row r="16" spans="1:5" x14ac:dyDescent="0.25">
      <c r="B16">
        <f t="shared" si="3"/>
        <v>8</v>
      </c>
      <c r="C16">
        <f t="shared" si="0"/>
        <v>4.3958655048003275</v>
      </c>
      <c r="D16">
        <f t="shared" si="1"/>
        <v>3.7</v>
      </c>
      <c r="E16">
        <f t="shared" si="2"/>
        <v>3.4</v>
      </c>
    </row>
    <row r="17" spans="2:5" x14ac:dyDescent="0.25">
      <c r="B17">
        <f t="shared" si="3"/>
        <v>9</v>
      </c>
      <c r="C17">
        <f t="shared" si="0"/>
        <v>4.4821723252011543</v>
      </c>
      <c r="D17">
        <f t="shared" si="1"/>
        <v>3.7</v>
      </c>
      <c r="E17">
        <f t="shared" si="2"/>
        <v>3.4</v>
      </c>
    </row>
    <row r="18" spans="2:5" x14ac:dyDescent="0.25">
      <c r="B18">
        <f t="shared" si="3"/>
        <v>10</v>
      </c>
      <c r="C18">
        <f t="shared" si="0"/>
        <v>4.5682408883346515</v>
      </c>
      <c r="D18">
        <f t="shared" si="1"/>
        <v>3.7</v>
      </c>
      <c r="E18">
        <f t="shared" si="2"/>
        <v>3.4</v>
      </c>
    </row>
    <row r="19" spans="2:5" x14ac:dyDescent="0.25">
      <c r="B19">
        <f t="shared" si="3"/>
        <v>11</v>
      </c>
      <c r="C19">
        <f t="shared" si="0"/>
        <v>4.6540449768827239</v>
      </c>
      <c r="D19">
        <f t="shared" si="1"/>
        <v>3.7</v>
      </c>
      <c r="E19">
        <f t="shared" si="2"/>
        <v>3.4</v>
      </c>
    </row>
    <row r="20" spans="2:5" x14ac:dyDescent="0.25">
      <c r="B20">
        <f t="shared" si="3"/>
        <v>12</v>
      </c>
      <c r="C20">
        <f t="shared" si="0"/>
        <v>4.7395584540887974</v>
      </c>
      <c r="D20">
        <f t="shared" si="1"/>
        <v>3.7</v>
      </c>
      <c r="E20">
        <f t="shared" si="2"/>
        <v>3.4</v>
      </c>
    </row>
    <row r="21" spans="2:5" x14ac:dyDescent="0.25">
      <c r="B21">
        <f t="shared" si="3"/>
        <v>13</v>
      </c>
      <c r="C21">
        <f t="shared" si="0"/>
        <v>4.8247552717193249</v>
      </c>
      <c r="D21">
        <f t="shared" si="1"/>
        <v>3.7</v>
      </c>
      <c r="E21">
        <f t="shared" si="2"/>
        <v>3.4</v>
      </c>
    </row>
    <row r="22" spans="2:5" x14ac:dyDescent="0.25">
      <c r="B22">
        <f t="shared" si="3"/>
        <v>14</v>
      </c>
      <c r="C22">
        <f t="shared" si="0"/>
        <v>4.9096094779983392</v>
      </c>
      <c r="D22">
        <f t="shared" si="1"/>
        <v>3.7</v>
      </c>
      <c r="E22">
        <f t="shared" si="2"/>
        <v>3.4</v>
      </c>
    </row>
    <row r="23" spans="2:5" x14ac:dyDescent="0.25">
      <c r="B23">
        <f t="shared" si="3"/>
        <v>15</v>
      </c>
      <c r="C23">
        <f t="shared" si="0"/>
        <v>4.9940952255126039</v>
      </c>
      <c r="D23">
        <f t="shared" si="1"/>
        <v>3.7</v>
      </c>
      <c r="E23">
        <f t="shared" si="2"/>
        <v>3.4</v>
      </c>
    </row>
    <row r="24" spans="2:5" x14ac:dyDescent="0.25">
      <c r="B24">
        <f t="shared" si="3"/>
        <v>16</v>
      </c>
      <c r="C24">
        <f t="shared" si="0"/>
        <v>5.0781867790849962</v>
      </c>
      <c r="D24">
        <f t="shared" si="1"/>
        <v>3.7</v>
      </c>
      <c r="E24">
        <f t="shared" si="2"/>
        <v>3.4</v>
      </c>
    </row>
    <row r="25" spans="2:5" x14ac:dyDescent="0.25">
      <c r="B25">
        <f t="shared" si="3"/>
        <v>17</v>
      </c>
      <c r="C25">
        <f t="shared" si="0"/>
        <v>5.1618585236136845</v>
      </c>
      <c r="D25">
        <f t="shared" si="1"/>
        <v>3.7</v>
      </c>
      <c r="E25">
        <f t="shared" si="2"/>
        <v>3.4</v>
      </c>
    </row>
    <row r="26" spans="2:5" x14ac:dyDescent="0.25">
      <c r="B26">
        <f t="shared" si="3"/>
        <v>18</v>
      </c>
      <c r="C26">
        <f t="shared" si="0"/>
        <v>5.2450849718747374</v>
      </c>
      <c r="D26">
        <f t="shared" si="1"/>
        <v>3.7</v>
      </c>
      <c r="E26">
        <f t="shared" si="2"/>
        <v>3.4</v>
      </c>
    </row>
    <row r="27" spans="2:5" x14ac:dyDescent="0.25">
      <c r="B27">
        <f t="shared" si="3"/>
        <v>19</v>
      </c>
      <c r="C27">
        <f t="shared" si="0"/>
        <v>5.3278407722857839</v>
      </c>
      <c r="D27">
        <f t="shared" si="1"/>
        <v>3.7</v>
      </c>
      <c r="E27">
        <f t="shared" si="2"/>
        <v>3.4</v>
      </c>
    </row>
    <row r="28" spans="2:5" x14ac:dyDescent="0.25">
      <c r="B28">
        <f t="shared" si="3"/>
        <v>20</v>
      </c>
      <c r="C28">
        <f t="shared" si="0"/>
        <v>5.4101007166283441</v>
      </c>
      <c r="D28">
        <f t="shared" si="1"/>
        <v>3.7</v>
      </c>
      <c r="E28">
        <f t="shared" si="2"/>
        <v>3.4</v>
      </c>
    </row>
    <row r="29" spans="2:5" x14ac:dyDescent="0.25">
      <c r="B29">
        <f t="shared" si="3"/>
        <v>21</v>
      </c>
      <c r="C29">
        <f t="shared" si="0"/>
        <v>5.4918397477265017</v>
      </c>
      <c r="D29">
        <f t="shared" si="1"/>
        <v>3.7</v>
      </c>
      <c r="E29">
        <f t="shared" si="2"/>
        <v>3.4</v>
      </c>
    </row>
    <row r="30" spans="2:5" x14ac:dyDescent="0.25">
      <c r="B30">
        <f t="shared" si="3"/>
        <v>22</v>
      </c>
      <c r="C30">
        <f t="shared" si="0"/>
        <v>5.57303296707956</v>
      </c>
      <c r="D30">
        <f t="shared" si="1"/>
        <v>3.7</v>
      </c>
      <c r="E30">
        <f t="shared" si="2"/>
        <v>3.4</v>
      </c>
    </row>
    <row r="31" spans="2:5" x14ac:dyDescent="0.25">
      <c r="B31">
        <f t="shared" si="3"/>
        <v>23</v>
      </c>
      <c r="C31">
        <f t="shared" si="0"/>
        <v>5.6536556424463686</v>
      </c>
      <c r="D31">
        <f t="shared" si="1"/>
        <v>3.7</v>
      </c>
      <c r="E31">
        <f t="shared" si="2"/>
        <v>3.4</v>
      </c>
    </row>
    <row r="32" spans="2:5" x14ac:dyDescent="0.25">
      <c r="B32">
        <f t="shared" si="3"/>
        <v>24</v>
      </c>
      <c r="C32">
        <f t="shared" si="0"/>
        <v>5.7336832153790009</v>
      </c>
      <c r="D32">
        <f t="shared" si="1"/>
        <v>3.7</v>
      </c>
      <c r="E32">
        <f t="shared" si="2"/>
        <v>3.4</v>
      </c>
    </row>
    <row r="33" spans="2:5" x14ac:dyDescent="0.25">
      <c r="B33">
        <f t="shared" si="3"/>
        <v>25</v>
      </c>
      <c r="C33">
        <f t="shared" si="0"/>
        <v>5.8130913087034974</v>
      </c>
      <c r="D33">
        <f t="shared" si="1"/>
        <v>3.7</v>
      </c>
      <c r="E33">
        <f t="shared" si="2"/>
        <v>3.4</v>
      </c>
    </row>
    <row r="34" spans="2:5" x14ac:dyDescent="0.25">
      <c r="B34">
        <f t="shared" si="3"/>
        <v>26</v>
      </c>
      <c r="C34">
        <f t="shared" si="0"/>
        <v>5.8918557339453876</v>
      </c>
      <c r="D34">
        <f t="shared" si="1"/>
        <v>3.7</v>
      </c>
      <c r="E34">
        <f t="shared" si="2"/>
        <v>3.4</v>
      </c>
    </row>
    <row r="35" spans="2:5" x14ac:dyDescent="0.25">
      <c r="B35">
        <f t="shared" si="3"/>
        <v>27</v>
      </c>
      <c r="C35">
        <f t="shared" si="0"/>
        <v>5.9699524986977339</v>
      </c>
      <c r="D35">
        <f t="shared" si="1"/>
        <v>3.7</v>
      </c>
      <c r="E35">
        <f t="shared" si="2"/>
        <v>3.4</v>
      </c>
    </row>
    <row r="36" spans="2:5" x14ac:dyDescent="0.25">
      <c r="B36">
        <f t="shared" si="3"/>
        <v>28</v>
      </c>
      <c r="C36">
        <f t="shared" si="0"/>
        <v>6.0473578139294544</v>
      </c>
      <c r="D36">
        <f t="shared" si="1"/>
        <v>3.7</v>
      </c>
      <c r="E36">
        <f t="shared" si="2"/>
        <v>3.4</v>
      </c>
    </row>
    <row r="37" spans="2:5" x14ac:dyDescent="0.25">
      <c r="B37">
        <f t="shared" si="3"/>
        <v>29</v>
      </c>
      <c r="C37">
        <f t="shared" si="0"/>
        <v>6.1240481012316854</v>
      </c>
      <c r="D37">
        <f t="shared" si="1"/>
        <v>3.7</v>
      </c>
      <c r="E37">
        <f t="shared" si="2"/>
        <v>3.4</v>
      </c>
    </row>
    <row r="38" spans="2:5" x14ac:dyDescent="0.25">
      <c r="B38">
        <f t="shared" si="3"/>
        <v>30</v>
      </c>
      <c r="C38">
        <f t="shared" si="0"/>
        <v>6.1999999999999993</v>
      </c>
      <c r="D38">
        <f t="shared" si="1"/>
        <v>3.7</v>
      </c>
      <c r="E38">
        <f t="shared" si="2"/>
        <v>3.4</v>
      </c>
    </row>
    <row r="39" spans="2:5" x14ac:dyDescent="0.25">
      <c r="B39">
        <f t="shared" si="3"/>
        <v>31</v>
      </c>
      <c r="C39">
        <f t="shared" si="0"/>
        <v>6.2751903745502711</v>
      </c>
      <c r="D39">
        <f t="shared" si="1"/>
        <v>3.7</v>
      </c>
      <c r="E39">
        <f t="shared" si="2"/>
        <v>3.4</v>
      </c>
    </row>
    <row r="40" spans="2:5" x14ac:dyDescent="0.25">
      <c r="B40">
        <f t="shared" si="3"/>
        <v>32</v>
      </c>
      <c r="C40">
        <f t="shared" si="0"/>
        <v>6.3495963211660245</v>
      </c>
      <c r="D40">
        <f t="shared" si="1"/>
        <v>3.7</v>
      </c>
      <c r="E40">
        <f t="shared" si="2"/>
        <v>3.4</v>
      </c>
    </row>
    <row r="41" spans="2:5" x14ac:dyDescent="0.25">
      <c r="B41">
        <f t="shared" si="3"/>
        <v>33</v>
      </c>
      <c r="C41">
        <f t="shared" si="0"/>
        <v>6.4231951750751355</v>
      </c>
      <c r="D41">
        <f t="shared" si="1"/>
        <v>3.7</v>
      </c>
      <c r="E41">
        <f t="shared" si="2"/>
        <v>3.4</v>
      </c>
    </row>
    <row r="42" spans="2:5" x14ac:dyDescent="0.25">
      <c r="B42">
        <f t="shared" si="3"/>
        <v>34</v>
      </c>
      <c r="C42">
        <f t="shared" si="0"/>
        <v>6.4959645173537348</v>
      </c>
      <c r="D42">
        <f t="shared" si="1"/>
        <v>3.7</v>
      </c>
      <c r="E42">
        <f t="shared" si="2"/>
        <v>3.4</v>
      </c>
    </row>
    <row r="43" spans="2:5" x14ac:dyDescent="0.25">
      <c r="B43">
        <f t="shared" si="3"/>
        <v>35</v>
      </c>
      <c r="C43">
        <f t="shared" si="0"/>
        <v>6.5678821817552304</v>
      </c>
      <c r="D43">
        <f t="shared" si="1"/>
        <v>3.7</v>
      </c>
      <c r="E43">
        <f t="shared" si="2"/>
        <v>3.4</v>
      </c>
    </row>
    <row r="44" spans="2:5" x14ac:dyDescent="0.25">
      <c r="B44">
        <f t="shared" si="3"/>
        <v>36</v>
      </c>
      <c r="C44">
        <f t="shared" si="0"/>
        <v>6.6389262614623661</v>
      </c>
      <c r="D44">
        <f t="shared" si="1"/>
        <v>3.7</v>
      </c>
      <c r="E44">
        <f t="shared" si="2"/>
        <v>3.4</v>
      </c>
    </row>
    <row r="45" spans="2:5" x14ac:dyDescent="0.25">
      <c r="B45">
        <f t="shared" si="3"/>
        <v>37</v>
      </c>
      <c r="C45">
        <f t="shared" si="0"/>
        <v>6.7090751157602417</v>
      </c>
      <c r="D45">
        <f t="shared" si="1"/>
        <v>3.7</v>
      </c>
      <c r="E45">
        <f t="shared" si="2"/>
        <v>3.4</v>
      </c>
    </row>
    <row r="46" spans="2:5" x14ac:dyDescent="0.25">
      <c r="B46">
        <f t="shared" si="3"/>
        <v>38</v>
      </c>
      <c r="C46">
        <f t="shared" si="0"/>
        <v>6.7783073766282911</v>
      </c>
      <c r="D46">
        <f t="shared" si="1"/>
        <v>3.7</v>
      </c>
      <c r="E46">
        <f t="shared" si="2"/>
        <v>3.4</v>
      </c>
    </row>
    <row r="47" spans="2:5" x14ac:dyDescent="0.25">
      <c r="B47">
        <f t="shared" si="3"/>
        <v>39</v>
      </c>
      <c r="C47">
        <f t="shared" si="0"/>
        <v>6.846601955249187</v>
      </c>
      <c r="D47">
        <f t="shared" si="1"/>
        <v>3.7</v>
      </c>
      <c r="E47">
        <f t="shared" si="2"/>
        <v>3.4</v>
      </c>
    </row>
    <row r="48" spans="2:5" x14ac:dyDescent="0.25">
      <c r="B48">
        <f t="shared" si="3"/>
        <v>40</v>
      </c>
      <c r="C48">
        <f t="shared" si="0"/>
        <v>6.913938048432696</v>
      </c>
      <c r="D48">
        <f t="shared" si="1"/>
        <v>3.7</v>
      </c>
      <c r="E48">
        <f t="shared" si="2"/>
        <v>3.4</v>
      </c>
    </row>
    <row r="49" spans="2:5" x14ac:dyDescent="0.25">
      <c r="B49">
        <f t="shared" si="3"/>
        <v>41</v>
      </c>
      <c r="C49">
        <f t="shared" si="0"/>
        <v>6.980295144952537</v>
      </c>
      <c r="D49">
        <f t="shared" si="1"/>
        <v>3.7</v>
      </c>
      <c r="E49">
        <f t="shared" si="2"/>
        <v>3.4</v>
      </c>
    </row>
    <row r="50" spans="2:5" x14ac:dyDescent="0.25">
      <c r="B50">
        <f t="shared" si="3"/>
        <v>42</v>
      </c>
      <c r="C50">
        <f t="shared" si="0"/>
        <v>7.0456530317942914</v>
      </c>
      <c r="D50">
        <f t="shared" si="1"/>
        <v>3.7</v>
      </c>
      <c r="E50">
        <f t="shared" si="2"/>
        <v>3.4</v>
      </c>
    </row>
    <row r="51" spans="2:5" x14ac:dyDescent="0.25">
      <c r="B51">
        <f t="shared" si="3"/>
        <v>43</v>
      </c>
      <c r="C51">
        <f t="shared" si="0"/>
        <v>7.1099918003124927</v>
      </c>
      <c r="D51">
        <f t="shared" si="1"/>
        <v>3.7</v>
      </c>
      <c r="E51">
        <f t="shared" si="2"/>
        <v>3.4</v>
      </c>
    </row>
    <row r="52" spans="2:5" x14ac:dyDescent="0.25">
      <c r="B52">
        <f t="shared" si="3"/>
        <v>44</v>
      </c>
      <c r="C52">
        <f t="shared" si="0"/>
        <v>7.1732918522949864</v>
      </c>
      <c r="D52">
        <f t="shared" si="1"/>
        <v>3.7</v>
      </c>
      <c r="E52">
        <f t="shared" si="2"/>
        <v>3.4</v>
      </c>
    </row>
    <row r="53" spans="2:5" x14ac:dyDescent="0.25">
      <c r="B53">
        <f t="shared" si="3"/>
        <v>45</v>
      </c>
      <c r="C53">
        <f t="shared" si="0"/>
        <v>7.235533905932737</v>
      </c>
      <c r="D53">
        <f t="shared" si="1"/>
        <v>3.7</v>
      </c>
      <c r="E53">
        <f t="shared" si="2"/>
        <v>3.4</v>
      </c>
    </row>
    <row r="54" spans="2:5" x14ac:dyDescent="0.25">
      <c r="B54">
        <f t="shared" si="3"/>
        <v>46</v>
      </c>
      <c r="C54">
        <f t="shared" si="0"/>
        <v>7.2966990016932556</v>
      </c>
      <c r="D54">
        <f t="shared" si="1"/>
        <v>3.7</v>
      </c>
      <c r="E54">
        <f t="shared" si="2"/>
        <v>3.4</v>
      </c>
    </row>
    <row r="55" spans="2:5" x14ac:dyDescent="0.25">
      <c r="B55">
        <f t="shared" si="3"/>
        <v>47</v>
      </c>
      <c r="C55">
        <f t="shared" si="0"/>
        <v>7.3567685080958523</v>
      </c>
      <c r="D55">
        <f t="shared" si="1"/>
        <v>3.7</v>
      </c>
      <c r="E55">
        <f t="shared" si="2"/>
        <v>3.4</v>
      </c>
    </row>
    <row r="56" spans="2:5" x14ac:dyDescent="0.25">
      <c r="B56">
        <f t="shared" si="3"/>
        <v>48</v>
      </c>
      <c r="C56">
        <f t="shared" si="0"/>
        <v>7.4157241273869712</v>
      </c>
      <c r="D56">
        <f t="shared" si="1"/>
        <v>3.7</v>
      </c>
      <c r="E56">
        <f t="shared" si="2"/>
        <v>3.4</v>
      </c>
    </row>
    <row r="57" spans="2:5" x14ac:dyDescent="0.25">
      <c r="B57">
        <f t="shared" si="3"/>
        <v>49</v>
      </c>
      <c r="C57">
        <f t="shared" si="0"/>
        <v>7.4735479011138608</v>
      </c>
      <c r="D57">
        <f t="shared" si="1"/>
        <v>3.7</v>
      </c>
      <c r="E57">
        <f t="shared" si="2"/>
        <v>3.4</v>
      </c>
    </row>
    <row r="58" spans="2:5" x14ac:dyDescent="0.25">
      <c r="B58">
        <f t="shared" si="3"/>
        <v>50</v>
      </c>
      <c r="C58">
        <f t="shared" si="0"/>
        <v>7.5302222155948897</v>
      </c>
      <c r="D58">
        <f t="shared" si="1"/>
        <v>3.7</v>
      </c>
      <c r="E58">
        <f t="shared" si="2"/>
        <v>3.4</v>
      </c>
    </row>
    <row r="59" spans="2:5" x14ac:dyDescent="0.25">
      <c r="B59">
        <f t="shared" si="3"/>
        <v>51</v>
      </c>
      <c r="C59">
        <f t="shared" si="0"/>
        <v>7.5857298072848547</v>
      </c>
      <c r="D59">
        <f t="shared" si="1"/>
        <v>3.7</v>
      </c>
      <c r="E59">
        <f t="shared" si="2"/>
        <v>3.4</v>
      </c>
    </row>
    <row r="60" spans="2:5" x14ac:dyDescent="0.25">
      <c r="B60">
        <f t="shared" si="3"/>
        <v>52</v>
      </c>
      <c r="C60">
        <f t="shared" si="0"/>
        <v>7.64005376803361</v>
      </c>
      <c r="D60">
        <f t="shared" si="1"/>
        <v>3.7</v>
      </c>
      <c r="E60">
        <f t="shared" si="2"/>
        <v>3.4</v>
      </c>
    </row>
    <row r="61" spans="2:5" x14ac:dyDescent="0.25">
      <c r="B61">
        <f t="shared" si="3"/>
        <v>53</v>
      </c>
      <c r="C61">
        <f t="shared" si="0"/>
        <v>7.6931775502364648</v>
      </c>
      <c r="D61">
        <f t="shared" si="1"/>
        <v>3.7</v>
      </c>
      <c r="E61">
        <f t="shared" si="2"/>
        <v>3.4</v>
      </c>
    </row>
    <row r="62" spans="2:5" x14ac:dyDescent="0.25">
      <c r="B62">
        <f t="shared" si="3"/>
        <v>54</v>
      </c>
      <c r="C62">
        <f t="shared" si="0"/>
        <v>7.7450849718747374</v>
      </c>
      <c r="D62">
        <f t="shared" si="1"/>
        <v>3.7</v>
      </c>
      <c r="E62">
        <f t="shared" si="2"/>
        <v>3.4</v>
      </c>
    </row>
    <row r="63" spans="2:5" x14ac:dyDescent="0.25">
      <c r="B63">
        <f t="shared" si="3"/>
        <v>55</v>
      </c>
      <c r="C63">
        <f t="shared" si="0"/>
        <v>7.7957602214449588</v>
      </c>
      <c r="D63">
        <f t="shared" si="1"/>
        <v>3.7</v>
      </c>
      <c r="E63">
        <f t="shared" si="2"/>
        <v>3.4</v>
      </c>
    </row>
    <row r="64" spans="2:5" x14ac:dyDescent="0.25">
      <c r="B64">
        <f t="shared" si="3"/>
        <v>56</v>
      </c>
      <c r="C64">
        <f t="shared" si="0"/>
        <v>7.8451878627752087</v>
      </c>
      <c r="D64">
        <f t="shared" si="1"/>
        <v>3.7</v>
      </c>
      <c r="E64">
        <f t="shared" si="2"/>
        <v>3.4</v>
      </c>
    </row>
    <row r="65" spans="2:5" x14ac:dyDescent="0.25">
      <c r="B65">
        <f t="shared" si="3"/>
        <v>57</v>
      </c>
      <c r="C65">
        <f t="shared" si="0"/>
        <v>7.8933528397271209</v>
      </c>
      <c r="D65">
        <f t="shared" si="1"/>
        <v>3.7</v>
      </c>
      <c r="E65">
        <f t="shared" si="2"/>
        <v>3.4</v>
      </c>
    </row>
    <row r="66" spans="2:5" x14ac:dyDescent="0.25">
      <c r="B66">
        <f t="shared" si="3"/>
        <v>58</v>
      </c>
      <c r="C66">
        <f t="shared" si="0"/>
        <v>7.9402404807821299</v>
      </c>
      <c r="D66">
        <f t="shared" si="1"/>
        <v>3.7</v>
      </c>
      <c r="E66">
        <f t="shared" si="2"/>
        <v>3.4</v>
      </c>
    </row>
    <row r="67" spans="2:5" x14ac:dyDescent="0.25">
      <c r="B67">
        <f t="shared" si="3"/>
        <v>59</v>
      </c>
      <c r="C67">
        <f t="shared" si="0"/>
        <v>7.9858365035105621</v>
      </c>
      <c r="D67">
        <f t="shared" si="1"/>
        <v>3.7</v>
      </c>
      <c r="E67">
        <f t="shared" si="2"/>
        <v>3.4</v>
      </c>
    </row>
    <row r="68" spans="2:5" x14ac:dyDescent="0.25">
      <c r="B68">
        <f t="shared" si="3"/>
        <v>60</v>
      </c>
      <c r="C68">
        <f t="shared" si="0"/>
        <v>8.0301270189221938</v>
      </c>
      <c r="D68">
        <f t="shared" si="1"/>
        <v>3.7</v>
      </c>
      <c r="E68">
        <f t="shared" si="2"/>
        <v>3.4</v>
      </c>
    </row>
    <row r="69" spans="2:5" x14ac:dyDescent="0.25">
      <c r="B69">
        <f t="shared" si="3"/>
        <v>61</v>
      </c>
      <c r="C69">
        <f t="shared" si="0"/>
        <v>8.0730985356969782</v>
      </c>
      <c r="D69">
        <f t="shared" si="1"/>
        <v>3.7</v>
      </c>
      <c r="E69">
        <f t="shared" si="2"/>
        <v>3.4</v>
      </c>
    </row>
    <row r="70" spans="2:5" x14ac:dyDescent="0.25">
      <c r="B70">
        <f t="shared" si="3"/>
        <v>62</v>
      </c>
      <c r="C70">
        <f t="shared" si="0"/>
        <v>8.1147379642946333</v>
      </c>
      <c r="D70">
        <f t="shared" si="1"/>
        <v>3.7</v>
      </c>
      <c r="E70">
        <f t="shared" si="2"/>
        <v>3.4</v>
      </c>
    </row>
    <row r="71" spans="2:5" x14ac:dyDescent="0.25">
      <c r="B71">
        <f t="shared" si="3"/>
        <v>63</v>
      </c>
      <c r="C71">
        <f t="shared" si="0"/>
        <v>8.1550326209418387</v>
      </c>
      <c r="D71">
        <f t="shared" si="1"/>
        <v>3.7</v>
      </c>
      <c r="E71">
        <f t="shared" si="2"/>
        <v>3.4</v>
      </c>
    </row>
    <row r="72" spans="2:5" x14ac:dyDescent="0.25">
      <c r="B72">
        <f t="shared" si="3"/>
        <v>64</v>
      </c>
      <c r="C72">
        <f t="shared" ref="C72:C135" si="4">$B$2+$B$1*SIN(RADIANS(B72))</f>
        <v>8.193970231495836</v>
      </c>
      <c r="D72">
        <f t="shared" ref="D72:D135" si="5">$B$2</f>
        <v>3.7</v>
      </c>
      <c r="E72">
        <f t="shared" ref="E72:E135" si="6">$B$3</f>
        <v>3.4</v>
      </c>
    </row>
    <row r="73" spans="2:5" x14ac:dyDescent="0.25">
      <c r="B73">
        <f t="shared" si="3"/>
        <v>65</v>
      </c>
      <c r="C73">
        <f t="shared" si="4"/>
        <v>8.2315389351832486</v>
      </c>
      <c r="D73">
        <f t="shared" si="5"/>
        <v>3.7</v>
      </c>
      <c r="E73">
        <f t="shared" si="6"/>
        <v>3.4</v>
      </c>
    </row>
    <row r="74" spans="2:5" x14ac:dyDescent="0.25">
      <c r="B74">
        <f t="shared" si="3"/>
        <v>66</v>
      </c>
      <c r="C74">
        <f t="shared" si="4"/>
        <v>8.2677272882130044</v>
      </c>
      <c r="D74">
        <f t="shared" si="5"/>
        <v>3.7</v>
      </c>
      <c r="E74">
        <f t="shared" si="6"/>
        <v>3.4</v>
      </c>
    </row>
    <row r="75" spans="2:5" x14ac:dyDescent="0.25">
      <c r="B75">
        <f t="shared" ref="B75:B138" si="7">B74+1</f>
        <v>67</v>
      </c>
      <c r="C75">
        <f t="shared" si="4"/>
        <v>8.3025242672622017</v>
      </c>
      <c r="D75">
        <f t="shared" si="5"/>
        <v>3.7</v>
      </c>
      <c r="E75">
        <f t="shared" si="6"/>
        <v>3.4</v>
      </c>
    </row>
    <row r="76" spans="2:5" x14ac:dyDescent="0.25">
      <c r="B76">
        <f t="shared" si="7"/>
        <v>68</v>
      </c>
      <c r="C76">
        <f t="shared" si="4"/>
        <v>8.3359192728339373</v>
      </c>
      <c r="D76">
        <f t="shared" si="5"/>
        <v>3.7</v>
      </c>
      <c r="E76">
        <f t="shared" si="6"/>
        <v>3.4</v>
      </c>
    </row>
    <row r="77" spans="2:5" x14ac:dyDescent="0.25">
      <c r="B77">
        <f t="shared" si="7"/>
        <v>69</v>
      </c>
      <c r="C77">
        <f t="shared" si="4"/>
        <v>8.3679021324860088</v>
      </c>
      <c r="D77">
        <f t="shared" si="5"/>
        <v>3.7</v>
      </c>
      <c r="E77">
        <f t="shared" si="6"/>
        <v>3.4</v>
      </c>
    </row>
    <row r="78" spans="2:5" x14ac:dyDescent="0.25">
      <c r="B78">
        <f t="shared" si="7"/>
        <v>70</v>
      </c>
      <c r="C78">
        <f t="shared" si="4"/>
        <v>8.3984631039295419</v>
      </c>
      <c r="D78">
        <f t="shared" si="5"/>
        <v>3.7</v>
      </c>
      <c r="E78">
        <f t="shared" si="6"/>
        <v>3.4</v>
      </c>
    </row>
    <row r="79" spans="2:5" x14ac:dyDescent="0.25">
      <c r="B79">
        <f t="shared" si="7"/>
        <v>71</v>
      </c>
      <c r="C79">
        <f t="shared" si="4"/>
        <v>8.4275928779965845</v>
      </c>
      <c r="D79">
        <f t="shared" si="5"/>
        <v>3.7</v>
      </c>
      <c r="E79">
        <f t="shared" si="6"/>
        <v>3.4</v>
      </c>
    </row>
    <row r="80" spans="2:5" x14ac:dyDescent="0.25">
      <c r="B80">
        <f t="shared" si="7"/>
        <v>72</v>
      </c>
      <c r="C80">
        <f t="shared" si="4"/>
        <v>8.4552825814757675</v>
      </c>
      <c r="D80">
        <f t="shared" si="5"/>
        <v>3.7</v>
      </c>
      <c r="E80">
        <f t="shared" si="6"/>
        <v>3.4</v>
      </c>
    </row>
    <row r="81" spans="2:5" x14ac:dyDescent="0.25">
      <c r="B81">
        <f t="shared" si="7"/>
        <v>73</v>
      </c>
      <c r="C81">
        <f t="shared" si="4"/>
        <v>8.481523779815177</v>
      </c>
      <c r="D81">
        <f t="shared" si="5"/>
        <v>3.7</v>
      </c>
      <c r="E81">
        <f t="shared" si="6"/>
        <v>3.4</v>
      </c>
    </row>
    <row r="82" spans="2:5" x14ac:dyDescent="0.25">
      <c r="B82">
        <f t="shared" si="7"/>
        <v>74</v>
      </c>
      <c r="C82">
        <f t="shared" si="4"/>
        <v>8.5063084796915938</v>
      </c>
      <c r="D82">
        <f t="shared" si="5"/>
        <v>3.7</v>
      </c>
      <c r="E82">
        <f t="shared" si="6"/>
        <v>3.4</v>
      </c>
    </row>
    <row r="83" spans="2:5" x14ac:dyDescent="0.25">
      <c r="B83">
        <f t="shared" si="7"/>
        <v>75</v>
      </c>
      <c r="C83">
        <f t="shared" si="4"/>
        <v>8.5296291314453416</v>
      </c>
      <c r="D83">
        <f t="shared" si="5"/>
        <v>3.7</v>
      </c>
      <c r="E83">
        <f t="shared" si="6"/>
        <v>3.4</v>
      </c>
    </row>
    <row r="84" spans="2:5" x14ac:dyDescent="0.25">
      <c r="B84">
        <f t="shared" si="7"/>
        <v>76</v>
      </c>
      <c r="C84">
        <f t="shared" si="4"/>
        <v>8.5514786313799824</v>
      </c>
      <c r="D84">
        <f t="shared" si="5"/>
        <v>3.7</v>
      </c>
      <c r="E84">
        <f t="shared" si="6"/>
        <v>3.4</v>
      </c>
    </row>
    <row r="85" spans="2:5" x14ac:dyDescent="0.25">
      <c r="B85">
        <f t="shared" si="7"/>
        <v>77</v>
      </c>
      <c r="C85">
        <f t="shared" si="4"/>
        <v>8.5718503239261761</v>
      </c>
      <c r="D85">
        <f t="shared" si="5"/>
        <v>3.7</v>
      </c>
      <c r="E85">
        <f t="shared" si="6"/>
        <v>3.4</v>
      </c>
    </row>
    <row r="86" spans="2:5" x14ac:dyDescent="0.25">
      <c r="B86">
        <f t="shared" si="7"/>
        <v>78</v>
      </c>
      <c r="C86">
        <f t="shared" si="4"/>
        <v>8.5907380036690277</v>
      </c>
      <c r="D86">
        <f t="shared" si="5"/>
        <v>3.7</v>
      </c>
      <c r="E86">
        <f t="shared" si="6"/>
        <v>3.4</v>
      </c>
    </row>
    <row r="87" spans="2:5" x14ac:dyDescent="0.25">
      <c r="B87">
        <f t="shared" si="7"/>
        <v>79</v>
      </c>
      <c r="C87">
        <f t="shared" si="4"/>
        <v>8.6081359172383198</v>
      </c>
      <c r="D87">
        <f t="shared" si="5"/>
        <v>3.7</v>
      </c>
      <c r="E87">
        <f t="shared" si="6"/>
        <v>3.4</v>
      </c>
    </row>
    <row r="88" spans="2:5" x14ac:dyDescent="0.25">
      <c r="B88">
        <f t="shared" si="7"/>
        <v>80</v>
      </c>
      <c r="C88">
        <f t="shared" si="4"/>
        <v>8.6240387650610408</v>
      </c>
      <c r="D88">
        <f t="shared" si="5"/>
        <v>3.7</v>
      </c>
      <c r="E88">
        <f t="shared" si="6"/>
        <v>3.4</v>
      </c>
    </row>
    <row r="89" spans="2:5" x14ac:dyDescent="0.25">
      <c r="B89">
        <f t="shared" si="7"/>
        <v>81</v>
      </c>
      <c r="C89">
        <f t="shared" si="4"/>
        <v>8.6384417029756904</v>
      </c>
      <c r="D89">
        <f t="shared" si="5"/>
        <v>3.7</v>
      </c>
      <c r="E89">
        <f t="shared" si="6"/>
        <v>3.4</v>
      </c>
    </row>
    <row r="90" spans="2:5" x14ac:dyDescent="0.25">
      <c r="B90">
        <f t="shared" si="7"/>
        <v>82</v>
      </c>
      <c r="C90">
        <f t="shared" si="4"/>
        <v>8.6513403437078509</v>
      </c>
      <c r="D90">
        <f t="shared" si="5"/>
        <v>3.7</v>
      </c>
      <c r="E90">
        <f t="shared" si="6"/>
        <v>3.4</v>
      </c>
    </row>
    <row r="91" spans="2:5" x14ac:dyDescent="0.25">
      <c r="B91">
        <f t="shared" si="7"/>
        <v>83</v>
      </c>
      <c r="C91">
        <f t="shared" si="4"/>
        <v>8.6627307582066102</v>
      </c>
      <c r="D91">
        <f t="shared" si="5"/>
        <v>3.7</v>
      </c>
      <c r="E91">
        <f t="shared" si="6"/>
        <v>3.4</v>
      </c>
    </row>
    <row r="92" spans="2:5" x14ac:dyDescent="0.25">
      <c r="B92">
        <f t="shared" si="7"/>
        <v>84</v>
      </c>
      <c r="C92">
        <f t="shared" si="4"/>
        <v>8.672609476841366</v>
      </c>
      <c r="D92">
        <f t="shared" si="5"/>
        <v>3.7</v>
      </c>
      <c r="E92">
        <f t="shared" si="6"/>
        <v>3.4</v>
      </c>
    </row>
    <row r="93" spans="2:5" x14ac:dyDescent="0.25">
      <c r="B93">
        <f t="shared" si="7"/>
        <v>85</v>
      </c>
      <c r="C93">
        <f t="shared" si="4"/>
        <v>8.6809734904587277</v>
      </c>
      <c r="D93">
        <f t="shared" si="5"/>
        <v>3.7</v>
      </c>
      <c r="E93">
        <f t="shared" si="6"/>
        <v>3.4</v>
      </c>
    </row>
    <row r="94" spans="2:5" x14ac:dyDescent="0.25">
      <c r="B94">
        <f t="shared" si="7"/>
        <v>86</v>
      </c>
      <c r="C94">
        <f t="shared" si="4"/>
        <v>8.6878202512991223</v>
      </c>
      <c r="D94">
        <f t="shared" si="5"/>
        <v>3.7</v>
      </c>
      <c r="E94">
        <f t="shared" si="6"/>
        <v>3.4</v>
      </c>
    </row>
    <row r="95" spans="2:5" x14ac:dyDescent="0.25">
      <c r="B95">
        <f t="shared" si="7"/>
        <v>87</v>
      </c>
      <c r="C95">
        <f t="shared" si="4"/>
        <v>8.6931476737728701</v>
      </c>
      <c r="D95">
        <f t="shared" si="5"/>
        <v>3.7</v>
      </c>
      <c r="E95">
        <f t="shared" si="6"/>
        <v>3.4</v>
      </c>
    </row>
    <row r="96" spans="2:5" x14ac:dyDescent="0.25">
      <c r="B96">
        <f t="shared" si="7"/>
        <v>88</v>
      </c>
      <c r="C96">
        <f t="shared" si="4"/>
        <v>8.6969541350954778</v>
      </c>
      <c r="D96">
        <f t="shared" si="5"/>
        <v>3.7</v>
      </c>
      <c r="E96">
        <f t="shared" si="6"/>
        <v>3.4</v>
      </c>
    </row>
    <row r="97" spans="2:5" x14ac:dyDescent="0.25">
      <c r="B97">
        <f t="shared" si="7"/>
        <v>89</v>
      </c>
      <c r="C97">
        <f t="shared" si="4"/>
        <v>8.6992384757819572</v>
      </c>
      <c r="D97">
        <f t="shared" si="5"/>
        <v>3.7</v>
      </c>
      <c r="E97">
        <f t="shared" si="6"/>
        <v>3.4</v>
      </c>
    </row>
    <row r="98" spans="2:5" x14ac:dyDescent="0.25">
      <c r="B98">
        <f t="shared" si="7"/>
        <v>90</v>
      </c>
      <c r="C98">
        <f t="shared" si="4"/>
        <v>8.6999999999999993</v>
      </c>
      <c r="D98">
        <f t="shared" si="5"/>
        <v>3.7</v>
      </c>
      <c r="E98">
        <f t="shared" si="6"/>
        <v>3.4</v>
      </c>
    </row>
    <row r="99" spans="2:5" x14ac:dyDescent="0.25">
      <c r="B99">
        <f t="shared" si="7"/>
        <v>91</v>
      </c>
      <c r="C99">
        <f t="shared" si="4"/>
        <v>8.6992384757819572</v>
      </c>
      <c r="D99">
        <f t="shared" si="5"/>
        <v>3.7</v>
      </c>
      <c r="E99">
        <f t="shared" si="6"/>
        <v>3.4</v>
      </c>
    </row>
    <row r="100" spans="2:5" x14ac:dyDescent="0.25">
      <c r="B100">
        <f t="shared" si="7"/>
        <v>92</v>
      </c>
      <c r="C100">
        <f t="shared" si="4"/>
        <v>8.6969541350954778</v>
      </c>
      <c r="D100">
        <f t="shared" si="5"/>
        <v>3.7</v>
      </c>
      <c r="E100">
        <f t="shared" si="6"/>
        <v>3.4</v>
      </c>
    </row>
    <row r="101" spans="2:5" x14ac:dyDescent="0.25">
      <c r="B101">
        <f t="shared" si="7"/>
        <v>93</v>
      </c>
      <c r="C101">
        <f t="shared" si="4"/>
        <v>8.6931476737728701</v>
      </c>
      <c r="D101">
        <f t="shared" si="5"/>
        <v>3.7</v>
      </c>
      <c r="E101">
        <f t="shared" si="6"/>
        <v>3.4</v>
      </c>
    </row>
    <row r="102" spans="2:5" x14ac:dyDescent="0.25">
      <c r="B102">
        <f t="shared" si="7"/>
        <v>94</v>
      </c>
      <c r="C102">
        <f t="shared" si="4"/>
        <v>8.6878202512991223</v>
      </c>
      <c r="D102">
        <f t="shared" si="5"/>
        <v>3.7</v>
      </c>
      <c r="E102">
        <f t="shared" si="6"/>
        <v>3.4</v>
      </c>
    </row>
    <row r="103" spans="2:5" x14ac:dyDescent="0.25">
      <c r="B103">
        <f t="shared" si="7"/>
        <v>95</v>
      </c>
      <c r="C103">
        <f t="shared" si="4"/>
        <v>8.6809734904587277</v>
      </c>
      <c r="D103">
        <f t="shared" si="5"/>
        <v>3.7</v>
      </c>
      <c r="E103">
        <f t="shared" si="6"/>
        <v>3.4</v>
      </c>
    </row>
    <row r="104" spans="2:5" x14ac:dyDescent="0.25">
      <c r="B104">
        <f t="shared" si="7"/>
        <v>96</v>
      </c>
      <c r="C104">
        <f t="shared" si="4"/>
        <v>8.672609476841366</v>
      </c>
      <c r="D104">
        <f t="shared" si="5"/>
        <v>3.7</v>
      </c>
      <c r="E104">
        <f t="shared" si="6"/>
        <v>3.4</v>
      </c>
    </row>
    <row r="105" spans="2:5" x14ac:dyDescent="0.25">
      <c r="B105">
        <f t="shared" si="7"/>
        <v>97</v>
      </c>
      <c r="C105">
        <f t="shared" si="4"/>
        <v>8.6627307582066102</v>
      </c>
      <c r="D105">
        <f t="shared" si="5"/>
        <v>3.7</v>
      </c>
      <c r="E105">
        <f t="shared" si="6"/>
        <v>3.4</v>
      </c>
    </row>
    <row r="106" spans="2:5" x14ac:dyDescent="0.25">
      <c r="B106">
        <f t="shared" si="7"/>
        <v>98</v>
      </c>
      <c r="C106">
        <f t="shared" si="4"/>
        <v>8.6513403437078509</v>
      </c>
      <c r="D106">
        <f t="shared" si="5"/>
        <v>3.7</v>
      </c>
      <c r="E106">
        <f t="shared" si="6"/>
        <v>3.4</v>
      </c>
    </row>
    <row r="107" spans="2:5" x14ac:dyDescent="0.25">
      <c r="B107">
        <f t="shared" si="7"/>
        <v>99</v>
      </c>
      <c r="C107">
        <f t="shared" si="4"/>
        <v>8.6384417029756904</v>
      </c>
      <c r="D107">
        <f t="shared" si="5"/>
        <v>3.7</v>
      </c>
      <c r="E107">
        <f t="shared" si="6"/>
        <v>3.4</v>
      </c>
    </row>
    <row r="108" spans="2:5" x14ac:dyDescent="0.25">
      <c r="B108">
        <f t="shared" si="7"/>
        <v>100</v>
      </c>
      <c r="C108">
        <f t="shared" si="4"/>
        <v>8.6240387650610408</v>
      </c>
      <c r="D108">
        <f t="shared" si="5"/>
        <v>3.7</v>
      </c>
      <c r="E108">
        <f t="shared" si="6"/>
        <v>3.4</v>
      </c>
    </row>
    <row r="109" spans="2:5" x14ac:dyDescent="0.25">
      <c r="B109">
        <f t="shared" si="7"/>
        <v>101</v>
      </c>
      <c r="C109">
        <f t="shared" si="4"/>
        <v>8.6081359172383198</v>
      </c>
      <c r="D109">
        <f t="shared" si="5"/>
        <v>3.7</v>
      </c>
      <c r="E109">
        <f t="shared" si="6"/>
        <v>3.4</v>
      </c>
    </row>
    <row r="110" spans="2:5" x14ac:dyDescent="0.25">
      <c r="B110">
        <f t="shared" si="7"/>
        <v>102</v>
      </c>
      <c r="C110">
        <f t="shared" si="4"/>
        <v>8.5907380036690277</v>
      </c>
      <c r="D110">
        <f t="shared" si="5"/>
        <v>3.7</v>
      </c>
      <c r="E110">
        <f t="shared" si="6"/>
        <v>3.4</v>
      </c>
    </row>
    <row r="111" spans="2:5" x14ac:dyDescent="0.25">
      <c r="B111">
        <f t="shared" si="7"/>
        <v>103</v>
      </c>
      <c r="C111">
        <f t="shared" si="4"/>
        <v>8.5718503239261761</v>
      </c>
      <c r="D111">
        <f t="shared" si="5"/>
        <v>3.7</v>
      </c>
      <c r="E111">
        <f t="shared" si="6"/>
        <v>3.4</v>
      </c>
    </row>
    <row r="112" spans="2:5" x14ac:dyDescent="0.25">
      <c r="B112">
        <f t="shared" si="7"/>
        <v>104</v>
      </c>
      <c r="C112">
        <f t="shared" si="4"/>
        <v>8.5514786313799824</v>
      </c>
      <c r="D112">
        <f t="shared" si="5"/>
        <v>3.7</v>
      </c>
      <c r="E112">
        <f t="shared" si="6"/>
        <v>3.4</v>
      </c>
    </row>
    <row r="113" spans="2:5" x14ac:dyDescent="0.25">
      <c r="B113">
        <f t="shared" si="7"/>
        <v>105</v>
      </c>
      <c r="C113">
        <f t="shared" si="4"/>
        <v>8.5296291314453416</v>
      </c>
      <c r="D113">
        <f t="shared" si="5"/>
        <v>3.7</v>
      </c>
      <c r="E113">
        <f t="shared" si="6"/>
        <v>3.4</v>
      </c>
    </row>
    <row r="114" spans="2:5" x14ac:dyDescent="0.25">
      <c r="B114">
        <f t="shared" si="7"/>
        <v>106</v>
      </c>
      <c r="C114">
        <f t="shared" si="4"/>
        <v>8.5063084796915938</v>
      </c>
      <c r="D114">
        <f t="shared" si="5"/>
        <v>3.7</v>
      </c>
      <c r="E114">
        <f t="shared" si="6"/>
        <v>3.4</v>
      </c>
    </row>
    <row r="115" spans="2:5" x14ac:dyDescent="0.25">
      <c r="B115">
        <f t="shared" si="7"/>
        <v>107</v>
      </c>
      <c r="C115">
        <f t="shared" si="4"/>
        <v>8.481523779815177</v>
      </c>
      <c r="D115">
        <f t="shared" si="5"/>
        <v>3.7</v>
      </c>
      <c r="E115">
        <f t="shared" si="6"/>
        <v>3.4</v>
      </c>
    </row>
    <row r="116" spans="2:5" x14ac:dyDescent="0.25">
      <c r="B116">
        <f t="shared" si="7"/>
        <v>108</v>
      </c>
      <c r="C116">
        <f t="shared" si="4"/>
        <v>8.4552825814757675</v>
      </c>
      <c r="D116">
        <f t="shared" si="5"/>
        <v>3.7</v>
      </c>
      <c r="E116">
        <f t="shared" si="6"/>
        <v>3.4</v>
      </c>
    </row>
    <row r="117" spans="2:5" x14ac:dyDescent="0.25">
      <c r="B117">
        <f t="shared" si="7"/>
        <v>109</v>
      </c>
      <c r="C117">
        <f t="shared" si="4"/>
        <v>8.4275928779965845</v>
      </c>
      <c r="D117">
        <f t="shared" si="5"/>
        <v>3.7</v>
      </c>
      <c r="E117">
        <f t="shared" si="6"/>
        <v>3.4</v>
      </c>
    </row>
    <row r="118" spans="2:5" x14ac:dyDescent="0.25">
      <c r="B118">
        <f t="shared" si="7"/>
        <v>110</v>
      </c>
      <c r="C118">
        <f t="shared" si="4"/>
        <v>8.3984631039295436</v>
      </c>
      <c r="D118">
        <f t="shared" si="5"/>
        <v>3.7</v>
      </c>
      <c r="E118">
        <f t="shared" si="6"/>
        <v>3.4</v>
      </c>
    </row>
    <row r="119" spans="2:5" x14ac:dyDescent="0.25">
      <c r="B119">
        <f t="shared" si="7"/>
        <v>111</v>
      </c>
      <c r="C119">
        <f t="shared" si="4"/>
        <v>8.3679021324860088</v>
      </c>
      <c r="D119">
        <f t="shared" si="5"/>
        <v>3.7</v>
      </c>
      <c r="E119">
        <f t="shared" si="6"/>
        <v>3.4</v>
      </c>
    </row>
    <row r="120" spans="2:5" x14ac:dyDescent="0.25">
      <c r="B120">
        <f t="shared" si="7"/>
        <v>112</v>
      </c>
      <c r="C120">
        <f t="shared" si="4"/>
        <v>8.3359192728339373</v>
      </c>
      <c r="D120">
        <f t="shared" si="5"/>
        <v>3.7</v>
      </c>
      <c r="E120">
        <f t="shared" si="6"/>
        <v>3.4</v>
      </c>
    </row>
    <row r="121" spans="2:5" x14ac:dyDescent="0.25">
      <c r="B121">
        <f t="shared" si="7"/>
        <v>113</v>
      </c>
      <c r="C121">
        <f t="shared" si="4"/>
        <v>8.3025242672622017</v>
      </c>
      <c r="D121">
        <f t="shared" si="5"/>
        <v>3.7</v>
      </c>
      <c r="E121">
        <f t="shared" si="6"/>
        <v>3.4</v>
      </c>
    </row>
    <row r="122" spans="2:5" x14ac:dyDescent="0.25">
      <c r="B122">
        <f t="shared" si="7"/>
        <v>114</v>
      </c>
      <c r="C122">
        <f t="shared" si="4"/>
        <v>8.2677272882130044</v>
      </c>
      <c r="D122">
        <f t="shared" si="5"/>
        <v>3.7</v>
      </c>
      <c r="E122">
        <f t="shared" si="6"/>
        <v>3.4</v>
      </c>
    </row>
    <row r="123" spans="2:5" x14ac:dyDescent="0.25">
      <c r="B123">
        <f t="shared" si="7"/>
        <v>115</v>
      </c>
      <c r="C123">
        <f t="shared" si="4"/>
        <v>8.2315389351832504</v>
      </c>
      <c r="D123">
        <f t="shared" si="5"/>
        <v>3.7</v>
      </c>
      <c r="E123">
        <f t="shared" si="6"/>
        <v>3.4</v>
      </c>
    </row>
    <row r="124" spans="2:5" x14ac:dyDescent="0.25">
      <c r="B124">
        <f t="shared" si="7"/>
        <v>116</v>
      </c>
      <c r="C124">
        <f t="shared" si="4"/>
        <v>8.193970231495836</v>
      </c>
      <c r="D124">
        <f t="shared" si="5"/>
        <v>3.7</v>
      </c>
      <c r="E124">
        <f t="shared" si="6"/>
        <v>3.4</v>
      </c>
    </row>
    <row r="125" spans="2:5" x14ac:dyDescent="0.25">
      <c r="B125">
        <f t="shared" si="7"/>
        <v>117</v>
      </c>
      <c r="C125">
        <f t="shared" si="4"/>
        <v>8.1550326209418387</v>
      </c>
      <c r="D125">
        <f t="shared" si="5"/>
        <v>3.7</v>
      </c>
      <c r="E125">
        <f t="shared" si="6"/>
        <v>3.4</v>
      </c>
    </row>
    <row r="126" spans="2:5" x14ac:dyDescent="0.25">
      <c r="B126">
        <f t="shared" si="7"/>
        <v>118</v>
      </c>
      <c r="C126">
        <f t="shared" si="4"/>
        <v>8.1147379642946333</v>
      </c>
      <c r="D126">
        <f t="shared" si="5"/>
        <v>3.7</v>
      </c>
      <c r="E126">
        <f t="shared" si="6"/>
        <v>3.4</v>
      </c>
    </row>
    <row r="127" spans="2:5" x14ac:dyDescent="0.25">
      <c r="B127">
        <f t="shared" si="7"/>
        <v>119</v>
      </c>
      <c r="C127">
        <f t="shared" si="4"/>
        <v>8.0730985356969782</v>
      </c>
      <c r="D127">
        <f t="shared" si="5"/>
        <v>3.7</v>
      </c>
      <c r="E127">
        <f t="shared" si="6"/>
        <v>3.4</v>
      </c>
    </row>
    <row r="128" spans="2:5" x14ac:dyDescent="0.25">
      <c r="B128">
        <f t="shared" si="7"/>
        <v>120</v>
      </c>
      <c r="C128">
        <f t="shared" si="4"/>
        <v>8.0301270189221938</v>
      </c>
      <c r="D128">
        <f t="shared" si="5"/>
        <v>3.7</v>
      </c>
      <c r="E128">
        <f t="shared" si="6"/>
        <v>3.4</v>
      </c>
    </row>
    <row r="129" spans="2:5" x14ac:dyDescent="0.25">
      <c r="B129">
        <f t="shared" si="7"/>
        <v>121</v>
      </c>
      <c r="C129">
        <f t="shared" si="4"/>
        <v>7.9858365035105621</v>
      </c>
      <c r="D129">
        <f t="shared" si="5"/>
        <v>3.7</v>
      </c>
      <c r="E129">
        <f t="shared" si="6"/>
        <v>3.4</v>
      </c>
    </row>
    <row r="130" spans="2:5" x14ac:dyDescent="0.25">
      <c r="B130">
        <f t="shared" si="7"/>
        <v>122</v>
      </c>
      <c r="C130">
        <f t="shared" si="4"/>
        <v>7.9402404807821307</v>
      </c>
      <c r="D130">
        <f t="shared" si="5"/>
        <v>3.7</v>
      </c>
      <c r="E130">
        <f t="shared" si="6"/>
        <v>3.4</v>
      </c>
    </row>
    <row r="131" spans="2:5" x14ac:dyDescent="0.25">
      <c r="B131">
        <f t="shared" si="7"/>
        <v>123</v>
      </c>
      <c r="C131">
        <f t="shared" si="4"/>
        <v>7.89335283972712</v>
      </c>
      <c r="D131">
        <f t="shared" si="5"/>
        <v>3.7</v>
      </c>
      <c r="E131">
        <f t="shared" si="6"/>
        <v>3.4</v>
      </c>
    </row>
    <row r="132" spans="2:5" x14ac:dyDescent="0.25">
      <c r="B132">
        <f t="shared" si="7"/>
        <v>124</v>
      </c>
      <c r="C132">
        <f t="shared" si="4"/>
        <v>7.8451878627752087</v>
      </c>
      <c r="D132">
        <f t="shared" si="5"/>
        <v>3.7</v>
      </c>
      <c r="E132">
        <f t="shared" si="6"/>
        <v>3.4</v>
      </c>
    </row>
    <row r="133" spans="2:5" x14ac:dyDescent="0.25">
      <c r="B133">
        <f t="shared" si="7"/>
        <v>125</v>
      </c>
      <c r="C133">
        <f t="shared" si="4"/>
        <v>7.7957602214449588</v>
      </c>
      <c r="D133">
        <f t="shared" si="5"/>
        <v>3.7</v>
      </c>
      <c r="E133">
        <f t="shared" si="6"/>
        <v>3.4</v>
      </c>
    </row>
    <row r="134" spans="2:5" x14ac:dyDescent="0.25">
      <c r="B134">
        <f t="shared" si="7"/>
        <v>126</v>
      </c>
      <c r="C134">
        <f t="shared" si="4"/>
        <v>7.7450849718747374</v>
      </c>
      <c r="D134">
        <f t="shared" si="5"/>
        <v>3.7</v>
      </c>
      <c r="E134">
        <f t="shared" si="6"/>
        <v>3.4</v>
      </c>
    </row>
    <row r="135" spans="2:5" x14ac:dyDescent="0.25">
      <c r="B135">
        <f t="shared" si="7"/>
        <v>127</v>
      </c>
      <c r="C135">
        <f t="shared" si="4"/>
        <v>7.6931775502364639</v>
      </c>
      <c r="D135">
        <f t="shared" si="5"/>
        <v>3.7</v>
      </c>
      <c r="E135">
        <f t="shared" si="6"/>
        <v>3.4</v>
      </c>
    </row>
    <row r="136" spans="2:5" x14ac:dyDescent="0.25">
      <c r="B136">
        <f t="shared" si="7"/>
        <v>128</v>
      </c>
      <c r="C136">
        <f t="shared" ref="C136:C199" si="8">$B$2+$B$1*SIN(RADIANS(B136))</f>
        <v>7.64005376803361</v>
      </c>
      <c r="D136">
        <f t="shared" ref="D136:D199" si="9">$B$2</f>
        <v>3.7</v>
      </c>
      <c r="E136">
        <f t="shared" ref="E136:E199" si="10">$B$3</f>
        <v>3.4</v>
      </c>
    </row>
    <row r="137" spans="2:5" x14ac:dyDescent="0.25">
      <c r="B137">
        <f t="shared" si="7"/>
        <v>129</v>
      </c>
      <c r="C137">
        <f t="shared" si="8"/>
        <v>7.5857298072848547</v>
      </c>
      <c r="D137">
        <f t="shared" si="9"/>
        <v>3.7</v>
      </c>
      <c r="E137">
        <f t="shared" si="10"/>
        <v>3.4</v>
      </c>
    </row>
    <row r="138" spans="2:5" x14ac:dyDescent="0.25">
      <c r="B138">
        <f t="shared" si="7"/>
        <v>130</v>
      </c>
      <c r="C138">
        <f t="shared" si="8"/>
        <v>7.5302222155948897</v>
      </c>
      <c r="D138">
        <f t="shared" si="9"/>
        <v>3.7</v>
      </c>
      <c r="E138">
        <f t="shared" si="10"/>
        <v>3.4</v>
      </c>
    </row>
    <row r="139" spans="2:5" x14ac:dyDescent="0.25">
      <c r="B139">
        <f t="shared" ref="B139:B202" si="11">B138+1</f>
        <v>131</v>
      </c>
      <c r="C139">
        <f t="shared" si="8"/>
        <v>7.4735479011138608</v>
      </c>
      <c r="D139">
        <f t="shared" si="9"/>
        <v>3.7</v>
      </c>
      <c r="E139">
        <f t="shared" si="10"/>
        <v>3.4</v>
      </c>
    </row>
    <row r="140" spans="2:5" x14ac:dyDescent="0.25">
      <c r="B140">
        <f t="shared" si="11"/>
        <v>132</v>
      </c>
      <c r="C140">
        <f t="shared" si="8"/>
        <v>7.4157241273869712</v>
      </c>
      <c r="D140">
        <f t="shared" si="9"/>
        <v>3.7</v>
      </c>
      <c r="E140">
        <f t="shared" si="10"/>
        <v>3.4</v>
      </c>
    </row>
    <row r="141" spans="2:5" x14ac:dyDescent="0.25">
      <c r="B141">
        <f t="shared" si="11"/>
        <v>133</v>
      </c>
      <c r="C141">
        <f t="shared" si="8"/>
        <v>7.3567685080958531</v>
      </c>
      <c r="D141">
        <f t="shared" si="9"/>
        <v>3.7</v>
      </c>
      <c r="E141">
        <f t="shared" si="10"/>
        <v>3.4</v>
      </c>
    </row>
    <row r="142" spans="2:5" x14ac:dyDescent="0.25">
      <c r="B142">
        <f t="shared" si="11"/>
        <v>134</v>
      </c>
      <c r="C142">
        <f t="shared" si="8"/>
        <v>7.2966990016932556</v>
      </c>
      <c r="D142">
        <f t="shared" si="9"/>
        <v>3.7</v>
      </c>
      <c r="E142">
        <f t="shared" si="10"/>
        <v>3.4</v>
      </c>
    </row>
    <row r="143" spans="2:5" x14ac:dyDescent="0.25">
      <c r="B143">
        <f t="shared" si="11"/>
        <v>135</v>
      </c>
      <c r="C143">
        <f t="shared" si="8"/>
        <v>7.2355339059327379</v>
      </c>
      <c r="D143">
        <f t="shared" si="9"/>
        <v>3.7</v>
      </c>
      <c r="E143">
        <f t="shared" si="10"/>
        <v>3.4</v>
      </c>
    </row>
    <row r="144" spans="2:5" x14ac:dyDescent="0.25">
      <c r="B144">
        <f t="shared" si="11"/>
        <v>136</v>
      </c>
      <c r="C144">
        <f t="shared" si="8"/>
        <v>7.1732918522949856</v>
      </c>
      <c r="D144">
        <f t="shared" si="9"/>
        <v>3.7</v>
      </c>
      <c r="E144">
        <f t="shared" si="10"/>
        <v>3.4</v>
      </c>
    </row>
    <row r="145" spans="2:5" x14ac:dyDescent="0.25">
      <c r="B145">
        <f t="shared" si="11"/>
        <v>137</v>
      </c>
      <c r="C145">
        <f t="shared" si="8"/>
        <v>7.1099918003124927</v>
      </c>
      <c r="D145">
        <f t="shared" si="9"/>
        <v>3.7</v>
      </c>
      <c r="E145">
        <f t="shared" si="10"/>
        <v>3.4</v>
      </c>
    </row>
    <row r="146" spans="2:5" x14ac:dyDescent="0.25">
      <c r="B146">
        <f t="shared" si="11"/>
        <v>138</v>
      </c>
      <c r="C146">
        <f t="shared" si="8"/>
        <v>7.0456530317942914</v>
      </c>
      <c r="D146">
        <f t="shared" si="9"/>
        <v>3.7</v>
      </c>
      <c r="E146">
        <f t="shared" si="10"/>
        <v>3.4</v>
      </c>
    </row>
    <row r="147" spans="2:5" x14ac:dyDescent="0.25">
      <c r="B147">
        <f t="shared" si="11"/>
        <v>139</v>
      </c>
      <c r="C147">
        <f t="shared" si="8"/>
        <v>6.980295144952537</v>
      </c>
      <c r="D147">
        <f t="shared" si="9"/>
        <v>3.7</v>
      </c>
      <c r="E147">
        <f t="shared" si="10"/>
        <v>3.4</v>
      </c>
    </row>
    <row r="148" spans="2:5" x14ac:dyDescent="0.25">
      <c r="B148">
        <f t="shared" si="11"/>
        <v>140</v>
      </c>
      <c r="C148">
        <f t="shared" si="8"/>
        <v>6.9139380484326978</v>
      </c>
      <c r="D148">
        <f t="shared" si="9"/>
        <v>3.7</v>
      </c>
      <c r="E148">
        <f t="shared" si="10"/>
        <v>3.4</v>
      </c>
    </row>
    <row r="149" spans="2:5" x14ac:dyDescent="0.25">
      <c r="B149">
        <f t="shared" si="11"/>
        <v>141</v>
      </c>
      <c r="C149">
        <f t="shared" si="8"/>
        <v>6.846601955249187</v>
      </c>
      <c r="D149">
        <f t="shared" si="9"/>
        <v>3.7</v>
      </c>
      <c r="E149">
        <f t="shared" si="10"/>
        <v>3.4</v>
      </c>
    </row>
    <row r="150" spans="2:5" x14ac:dyDescent="0.25">
      <c r="B150">
        <f t="shared" si="11"/>
        <v>142</v>
      </c>
      <c r="C150">
        <f t="shared" si="8"/>
        <v>6.778307376628292</v>
      </c>
      <c r="D150">
        <f t="shared" si="9"/>
        <v>3.7</v>
      </c>
      <c r="E150">
        <f t="shared" si="10"/>
        <v>3.4</v>
      </c>
    </row>
    <row r="151" spans="2:5" x14ac:dyDescent="0.25">
      <c r="B151">
        <f t="shared" si="11"/>
        <v>143</v>
      </c>
      <c r="C151">
        <f t="shared" si="8"/>
        <v>6.7090751157602408</v>
      </c>
      <c r="D151">
        <f t="shared" si="9"/>
        <v>3.7</v>
      </c>
      <c r="E151">
        <f t="shared" si="10"/>
        <v>3.4</v>
      </c>
    </row>
    <row r="152" spans="2:5" x14ac:dyDescent="0.25">
      <c r="B152">
        <f t="shared" si="11"/>
        <v>144</v>
      </c>
      <c r="C152">
        <f t="shared" si="8"/>
        <v>6.6389262614623661</v>
      </c>
      <c r="D152">
        <f t="shared" si="9"/>
        <v>3.7</v>
      </c>
      <c r="E152">
        <f t="shared" si="10"/>
        <v>3.4</v>
      </c>
    </row>
    <row r="153" spans="2:5" x14ac:dyDescent="0.25">
      <c r="B153">
        <f t="shared" si="11"/>
        <v>145</v>
      </c>
      <c r="C153">
        <f t="shared" si="8"/>
        <v>6.5678821817552304</v>
      </c>
      <c r="D153">
        <f t="shared" si="9"/>
        <v>3.7</v>
      </c>
      <c r="E153">
        <f t="shared" si="10"/>
        <v>3.4</v>
      </c>
    </row>
    <row r="154" spans="2:5" x14ac:dyDescent="0.25">
      <c r="B154">
        <f t="shared" si="11"/>
        <v>146</v>
      </c>
      <c r="C154">
        <f t="shared" si="8"/>
        <v>6.4959645173537348</v>
      </c>
      <c r="D154">
        <f t="shared" si="9"/>
        <v>3.7</v>
      </c>
      <c r="E154">
        <f t="shared" si="10"/>
        <v>3.4</v>
      </c>
    </row>
    <row r="155" spans="2:5" x14ac:dyDescent="0.25">
      <c r="B155">
        <f t="shared" si="11"/>
        <v>147</v>
      </c>
      <c r="C155">
        <f t="shared" si="8"/>
        <v>6.4231951750751364</v>
      </c>
      <c r="D155">
        <f t="shared" si="9"/>
        <v>3.7</v>
      </c>
      <c r="E155">
        <f t="shared" si="10"/>
        <v>3.4</v>
      </c>
    </row>
    <row r="156" spans="2:5" x14ac:dyDescent="0.25">
      <c r="B156">
        <f t="shared" si="11"/>
        <v>148</v>
      </c>
      <c r="C156">
        <f t="shared" si="8"/>
        <v>6.3495963211660245</v>
      </c>
      <c r="D156">
        <f t="shared" si="9"/>
        <v>3.7</v>
      </c>
      <c r="E156">
        <f t="shared" si="10"/>
        <v>3.4</v>
      </c>
    </row>
    <row r="157" spans="2:5" x14ac:dyDescent="0.25">
      <c r="B157">
        <f t="shared" si="11"/>
        <v>149</v>
      </c>
      <c r="C157">
        <f t="shared" si="8"/>
        <v>6.275190374550272</v>
      </c>
      <c r="D157">
        <f t="shared" si="9"/>
        <v>3.7</v>
      </c>
      <c r="E157">
        <f t="shared" si="10"/>
        <v>3.4</v>
      </c>
    </row>
    <row r="158" spans="2:5" x14ac:dyDescent="0.25">
      <c r="B158">
        <f t="shared" si="11"/>
        <v>150</v>
      </c>
      <c r="C158">
        <f t="shared" si="8"/>
        <v>6.1999999999999993</v>
      </c>
      <c r="D158">
        <f t="shared" si="9"/>
        <v>3.7</v>
      </c>
      <c r="E158">
        <f t="shared" si="10"/>
        <v>3.4</v>
      </c>
    </row>
    <row r="159" spans="2:5" x14ac:dyDescent="0.25">
      <c r="B159">
        <f t="shared" si="11"/>
        <v>151</v>
      </c>
      <c r="C159">
        <f t="shared" si="8"/>
        <v>6.1240481012316863</v>
      </c>
      <c r="D159">
        <f t="shared" si="9"/>
        <v>3.7</v>
      </c>
      <c r="E159">
        <f t="shared" si="10"/>
        <v>3.4</v>
      </c>
    </row>
    <row r="160" spans="2:5" x14ac:dyDescent="0.25">
      <c r="B160">
        <f t="shared" si="11"/>
        <v>152</v>
      </c>
      <c r="C160">
        <f t="shared" si="8"/>
        <v>6.0473578139294535</v>
      </c>
      <c r="D160">
        <f t="shared" si="9"/>
        <v>3.7</v>
      </c>
      <c r="E160">
        <f t="shared" si="10"/>
        <v>3.4</v>
      </c>
    </row>
    <row r="161" spans="2:5" x14ac:dyDescent="0.25">
      <c r="B161">
        <f t="shared" si="11"/>
        <v>153</v>
      </c>
      <c r="C161">
        <f t="shared" si="8"/>
        <v>5.9699524986977348</v>
      </c>
      <c r="D161">
        <f t="shared" si="9"/>
        <v>3.7</v>
      </c>
      <c r="E161">
        <f t="shared" si="10"/>
        <v>3.4</v>
      </c>
    </row>
    <row r="162" spans="2:5" x14ac:dyDescent="0.25">
      <c r="B162">
        <f t="shared" si="11"/>
        <v>154</v>
      </c>
      <c r="C162">
        <f t="shared" si="8"/>
        <v>5.8918557339453868</v>
      </c>
      <c r="D162">
        <f t="shared" si="9"/>
        <v>3.7</v>
      </c>
      <c r="E162">
        <f t="shared" si="10"/>
        <v>3.4</v>
      </c>
    </row>
    <row r="163" spans="2:5" x14ac:dyDescent="0.25">
      <c r="B163">
        <f t="shared" si="11"/>
        <v>155</v>
      </c>
      <c r="C163">
        <f t="shared" si="8"/>
        <v>5.8130913087034974</v>
      </c>
      <c r="D163">
        <f t="shared" si="9"/>
        <v>3.7</v>
      </c>
      <c r="E163">
        <f t="shared" si="10"/>
        <v>3.4</v>
      </c>
    </row>
    <row r="164" spans="2:5" x14ac:dyDescent="0.25">
      <c r="B164">
        <f t="shared" si="11"/>
        <v>156</v>
      </c>
      <c r="C164">
        <f t="shared" si="8"/>
        <v>5.7336832153790027</v>
      </c>
      <c r="D164">
        <f t="shared" si="9"/>
        <v>3.7</v>
      </c>
      <c r="E164">
        <f t="shared" si="10"/>
        <v>3.4</v>
      </c>
    </row>
    <row r="165" spans="2:5" x14ac:dyDescent="0.25">
      <c r="B165">
        <f t="shared" si="11"/>
        <v>157</v>
      </c>
      <c r="C165">
        <f t="shared" si="8"/>
        <v>5.6536556424463686</v>
      </c>
      <c r="D165">
        <f t="shared" si="9"/>
        <v>3.7</v>
      </c>
      <c r="E165">
        <f t="shared" si="10"/>
        <v>3.4</v>
      </c>
    </row>
    <row r="166" spans="2:5" x14ac:dyDescent="0.25">
      <c r="B166">
        <f t="shared" si="11"/>
        <v>158</v>
      </c>
      <c r="C166">
        <f t="shared" si="8"/>
        <v>5.5730329670795609</v>
      </c>
      <c r="D166">
        <f t="shared" si="9"/>
        <v>3.7</v>
      </c>
      <c r="E166">
        <f t="shared" si="10"/>
        <v>3.4</v>
      </c>
    </row>
    <row r="167" spans="2:5" x14ac:dyDescent="0.25">
      <c r="B167">
        <f t="shared" si="11"/>
        <v>159</v>
      </c>
      <c r="C167">
        <f t="shared" si="8"/>
        <v>5.4918397477265017</v>
      </c>
      <c r="D167">
        <f t="shared" si="9"/>
        <v>3.7</v>
      </c>
      <c r="E167">
        <f t="shared" si="10"/>
        <v>3.4</v>
      </c>
    </row>
    <row r="168" spans="2:5" x14ac:dyDescent="0.25">
      <c r="B168">
        <f t="shared" si="11"/>
        <v>160</v>
      </c>
      <c r="C168">
        <f t="shared" si="8"/>
        <v>5.4101007166283441</v>
      </c>
      <c r="D168">
        <f t="shared" si="9"/>
        <v>3.7</v>
      </c>
      <c r="E168">
        <f t="shared" si="10"/>
        <v>3.4</v>
      </c>
    </row>
    <row r="169" spans="2:5" x14ac:dyDescent="0.25">
      <c r="B169">
        <f t="shared" si="11"/>
        <v>161</v>
      </c>
      <c r="C169">
        <f t="shared" si="8"/>
        <v>5.327840772285783</v>
      </c>
      <c r="D169">
        <f t="shared" si="9"/>
        <v>3.7</v>
      </c>
      <c r="E169">
        <f t="shared" si="10"/>
        <v>3.4</v>
      </c>
    </row>
    <row r="170" spans="2:5" x14ac:dyDescent="0.25">
      <c r="B170">
        <f t="shared" si="11"/>
        <v>162</v>
      </c>
      <c r="C170">
        <f t="shared" si="8"/>
        <v>5.2450849718747374</v>
      </c>
      <c r="D170">
        <f t="shared" si="9"/>
        <v>3.7</v>
      </c>
      <c r="E170">
        <f t="shared" si="10"/>
        <v>3.4</v>
      </c>
    </row>
    <row r="171" spans="2:5" x14ac:dyDescent="0.25">
      <c r="B171">
        <f t="shared" si="11"/>
        <v>163</v>
      </c>
      <c r="C171">
        <f t="shared" si="8"/>
        <v>5.1618585236136827</v>
      </c>
      <c r="D171">
        <f t="shared" si="9"/>
        <v>3.7</v>
      </c>
      <c r="E171">
        <f t="shared" si="10"/>
        <v>3.4</v>
      </c>
    </row>
    <row r="172" spans="2:5" x14ac:dyDescent="0.25">
      <c r="B172">
        <f t="shared" si="11"/>
        <v>164</v>
      </c>
      <c r="C172">
        <f t="shared" si="8"/>
        <v>5.0781867790849962</v>
      </c>
      <c r="D172">
        <f t="shared" si="9"/>
        <v>3.7</v>
      </c>
      <c r="E172">
        <f t="shared" si="10"/>
        <v>3.4</v>
      </c>
    </row>
    <row r="173" spans="2:5" x14ac:dyDescent="0.25">
      <c r="B173">
        <f t="shared" si="11"/>
        <v>165</v>
      </c>
      <c r="C173">
        <f t="shared" si="8"/>
        <v>4.9940952255126057</v>
      </c>
      <c r="D173">
        <f t="shared" si="9"/>
        <v>3.7</v>
      </c>
      <c r="E173">
        <f t="shared" si="10"/>
        <v>3.4</v>
      </c>
    </row>
    <row r="174" spans="2:5" x14ac:dyDescent="0.25">
      <c r="B174">
        <f t="shared" si="11"/>
        <v>166</v>
      </c>
      <c r="C174">
        <f t="shared" si="8"/>
        <v>4.9096094779983392</v>
      </c>
      <c r="D174">
        <f t="shared" si="9"/>
        <v>3.7</v>
      </c>
      <c r="E174">
        <f t="shared" si="10"/>
        <v>3.4</v>
      </c>
    </row>
    <row r="175" spans="2:5" x14ac:dyDescent="0.25">
      <c r="B175">
        <f t="shared" si="11"/>
        <v>167</v>
      </c>
      <c r="C175">
        <f t="shared" si="8"/>
        <v>4.8247552717193258</v>
      </c>
      <c r="D175">
        <f t="shared" si="9"/>
        <v>3.7</v>
      </c>
      <c r="E175">
        <f t="shared" si="10"/>
        <v>3.4</v>
      </c>
    </row>
    <row r="176" spans="2:5" x14ac:dyDescent="0.25">
      <c r="B176">
        <f t="shared" si="11"/>
        <v>168</v>
      </c>
      <c r="C176">
        <f t="shared" si="8"/>
        <v>4.7395584540887965</v>
      </c>
      <c r="D176">
        <f t="shared" si="9"/>
        <v>3.7</v>
      </c>
      <c r="E176">
        <f t="shared" si="10"/>
        <v>3.4</v>
      </c>
    </row>
    <row r="177" spans="2:5" x14ac:dyDescent="0.25">
      <c r="B177">
        <f t="shared" si="11"/>
        <v>169</v>
      </c>
      <c r="C177">
        <f t="shared" si="8"/>
        <v>4.6540449768827248</v>
      </c>
      <c r="D177">
        <f t="shared" si="9"/>
        <v>3.7</v>
      </c>
      <c r="E177">
        <f t="shared" si="10"/>
        <v>3.4</v>
      </c>
    </row>
    <row r="178" spans="2:5" x14ac:dyDescent="0.25">
      <c r="B178">
        <f t="shared" si="11"/>
        <v>170</v>
      </c>
      <c r="C178">
        <f t="shared" si="8"/>
        <v>4.5682408883346515</v>
      </c>
      <c r="D178">
        <f t="shared" si="9"/>
        <v>3.7</v>
      </c>
      <c r="E178">
        <f t="shared" si="10"/>
        <v>3.4</v>
      </c>
    </row>
    <row r="179" spans="2:5" x14ac:dyDescent="0.25">
      <c r="B179">
        <f t="shared" si="11"/>
        <v>171</v>
      </c>
      <c r="C179">
        <f t="shared" si="8"/>
        <v>4.4821723252011552</v>
      </c>
      <c r="D179">
        <f t="shared" si="9"/>
        <v>3.7</v>
      </c>
      <c r="E179">
        <f t="shared" si="10"/>
        <v>3.4</v>
      </c>
    </row>
    <row r="180" spans="2:5" x14ac:dyDescent="0.25">
      <c r="B180">
        <f t="shared" si="11"/>
        <v>172</v>
      </c>
      <c r="C180">
        <f t="shared" si="8"/>
        <v>4.3958655048003266</v>
      </c>
      <c r="D180">
        <f t="shared" si="9"/>
        <v>3.7</v>
      </c>
      <c r="E180">
        <f t="shared" si="10"/>
        <v>3.4</v>
      </c>
    </row>
    <row r="181" spans="2:5" x14ac:dyDescent="0.25">
      <c r="B181">
        <f t="shared" si="11"/>
        <v>173</v>
      </c>
      <c r="C181">
        <f t="shared" si="8"/>
        <v>4.309346717025738</v>
      </c>
      <c r="D181">
        <f t="shared" si="9"/>
        <v>3.7</v>
      </c>
      <c r="E181">
        <f t="shared" si="10"/>
        <v>3.4</v>
      </c>
    </row>
    <row r="182" spans="2:5" x14ac:dyDescent="0.25">
      <c r="B182">
        <f t="shared" si="11"/>
        <v>174</v>
      </c>
      <c r="C182">
        <f t="shared" si="8"/>
        <v>4.2226423163382689</v>
      </c>
      <c r="D182">
        <f t="shared" si="9"/>
        <v>3.7</v>
      </c>
      <c r="E182">
        <f t="shared" si="10"/>
        <v>3.4</v>
      </c>
    </row>
    <row r="183" spans="2:5" x14ac:dyDescent="0.25">
      <c r="B183">
        <f t="shared" si="11"/>
        <v>175</v>
      </c>
      <c r="C183">
        <f t="shared" si="8"/>
        <v>4.1357787137382909</v>
      </c>
      <c r="D183">
        <f t="shared" si="9"/>
        <v>3.7</v>
      </c>
      <c r="E183">
        <f t="shared" si="10"/>
        <v>3.4</v>
      </c>
    </row>
    <row r="184" spans="2:5" x14ac:dyDescent="0.25">
      <c r="B184">
        <f t="shared" si="11"/>
        <v>176</v>
      </c>
      <c r="C184">
        <f t="shared" si="8"/>
        <v>4.0487823687206275</v>
      </c>
      <c r="D184">
        <f t="shared" si="9"/>
        <v>3.7</v>
      </c>
      <c r="E184">
        <f t="shared" si="10"/>
        <v>3.4</v>
      </c>
    </row>
    <row r="185" spans="2:5" x14ac:dyDescent="0.25">
      <c r="B185">
        <f t="shared" si="11"/>
        <v>177</v>
      </c>
      <c r="C185">
        <f t="shared" si="8"/>
        <v>3.9616797812147193</v>
      </c>
      <c r="D185">
        <f t="shared" si="9"/>
        <v>3.7</v>
      </c>
      <c r="E185">
        <f t="shared" si="10"/>
        <v>3.4</v>
      </c>
    </row>
    <row r="186" spans="2:5" x14ac:dyDescent="0.25">
      <c r="B186">
        <f t="shared" si="11"/>
        <v>178</v>
      </c>
      <c r="C186">
        <f t="shared" si="8"/>
        <v>3.8744974835125059</v>
      </c>
      <c r="D186">
        <f t="shared" si="9"/>
        <v>3.7</v>
      </c>
      <c r="E186">
        <f t="shared" si="10"/>
        <v>3.4</v>
      </c>
    </row>
    <row r="187" spans="2:5" x14ac:dyDescent="0.25">
      <c r="B187">
        <f t="shared" si="11"/>
        <v>179</v>
      </c>
      <c r="C187">
        <f t="shared" si="8"/>
        <v>3.7872620321864172</v>
      </c>
      <c r="D187">
        <f t="shared" si="9"/>
        <v>3.7</v>
      </c>
      <c r="E187">
        <f t="shared" si="10"/>
        <v>3.4</v>
      </c>
    </row>
    <row r="188" spans="2:5" x14ac:dyDescent="0.25">
      <c r="B188">
        <f t="shared" si="11"/>
        <v>180</v>
      </c>
      <c r="C188">
        <f t="shared" si="8"/>
        <v>3.7000000000000006</v>
      </c>
      <c r="D188">
        <f t="shared" si="9"/>
        <v>3.7</v>
      </c>
      <c r="E188">
        <f t="shared" si="10"/>
        <v>3.4</v>
      </c>
    </row>
    <row r="189" spans="2:5" x14ac:dyDescent="0.25">
      <c r="B189">
        <f t="shared" si="11"/>
        <v>181</v>
      </c>
      <c r="C189">
        <f t="shared" si="8"/>
        <v>3.6127379678135818</v>
      </c>
      <c r="D189">
        <f t="shared" si="9"/>
        <v>3.7</v>
      </c>
      <c r="E189">
        <f t="shared" si="10"/>
        <v>3.4</v>
      </c>
    </row>
    <row r="190" spans="2:5" x14ac:dyDescent="0.25">
      <c r="B190">
        <f t="shared" si="11"/>
        <v>182</v>
      </c>
      <c r="C190">
        <f t="shared" si="8"/>
        <v>3.5255025164874958</v>
      </c>
      <c r="D190">
        <f t="shared" si="9"/>
        <v>3.7</v>
      </c>
      <c r="E190">
        <f t="shared" si="10"/>
        <v>3.4</v>
      </c>
    </row>
    <row r="191" spans="2:5" x14ac:dyDescent="0.25">
      <c r="B191">
        <f t="shared" si="11"/>
        <v>183</v>
      </c>
      <c r="C191">
        <f t="shared" si="8"/>
        <v>3.4383202187852824</v>
      </c>
      <c r="D191">
        <f t="shared" si="9"/>
        <v>3.7</v>
      </c>
      <c r="E191">
        <f t="shared" si="10"/>
        <v>3.4</v>
      </c>
    </row>
    <row r="192" spans="2:5" x14ac:dyDescent="0.25">
      <c r="B192">
        <f t="shared" si="11"/>
        <v>184</v>
      </c>
      <c r="C192">
        <f t="shared" si="8"/>
        <v>3.3512176312793738</v>
      </c>
      <c r="D192">
        <f t="shared" si="9"/>
        <v>3.7</v>
      </c>
      <c r="E192">
        <f t="shared" si="10"/>
        <v>3.4</v>
      </c>
    </row>
    <row r="193" spans="2:5" x14ac:dyDescent="0.25">
      <c r="B193">
        <f t="shared" si="11"/>
        <v>185</v>
      </c>
      <c r="C193">
        <f t="shared" si="8"/>
        <v>3.2642212862617104</v>
      </c>
      <c r="D193">
        <f t="shared" si="9"/>
        <v>3.7</v>
      </c>
      <c r="E193">
        <f t="shared" si="10"/>
        <v>3.4</v>
      </c>
    </row>
    <row r="194" spans="2:5" x14ac:dyDescent="0.25">
      <c r="B194">
        <f t="shared" si="11"/>
        <v>186</v>
      </c>
      <c r="C194">
        <f t="shared" si="8"/>
        <v>3.1773576836617328</v>
      </c>
      <c r="D194">
        <f t="shared" si="9"/>
        <v>3.7</v>
      </c>
      <c r="E194">
        <f t="shared" si="10"/>
        <v>3.4</v>
      </c>
    </row>
    <row r="195" spans="2:5" x14ac:dyDescent="0.25">
      <c r="B195">
        <f t="shared" si="11"/>
        <v>187</v>
      </c>
      <c r="C195">
        <f t="shared" si="8"/>
        <v>3.0906532829742637</v>
      </c>
      <c r="D195">
        <f t="shared" si="9"/>
        <v>3.7</v>
      </c>
      <c r="E195">
        <f t="shared" si="10"/>
        <v>3.4</v>
      </c>
    </row>
    <row r="196" spans="2:5" x14ac:dyDescent="0.25">
      <c r="B196">
        <f t="shared" si="11"/>
        <v>188</v>
      </c>
      <c r="C196">
        <f t="shared" si="8"/>
        <v>3.0041344951996725</v>
      </c>
      <c r="D196">
        <f t="shared" si="9"/>
        <v>3.7</v>
      </c>
      <c r="E196">
        <f t="shared" si="10"/>
        <v>3.4</v>
      </c>
    </row>
    <row r="197" spans="2:5" x14ac:dyDescent="0.25">
      <c r="B197">
        <f t="shared" si="11"/>
        <v>189</v>
      </c>
      <c r="C197">
        <f t="shared" si="8"/>
        <v>2.9178276747988465</v>
      </c>
      <c r="D197">
        <f t="shared" si="9"/>
        <v>3.7</v>
      </c>
      <c r="E197">
        <f t="shared" si="10"/>
        <v>3.4</v>
      </c>
    </row>
    <row r="198" spans="2:5" x14ac:dyDescent="0.25">
      <c r="B198">
        <f t="shared" si="11"/>
        <v>190</v>
      </c>
      <c r="C198">
        <f t="shared" si="8"/>
        <v>2.831759111665348</v>
      </c>
      <c r="D198">
        <f t="shared" si="9"/>
        <v>3.7</v>
      </c>
      <c r="E198">
        <f t="shared" si="10"/>
        <v>3.4</v>
      </c>
    </row>
    <row r="199" spans="2:5" x14ac:dyDescent="0.25">
      <c r="B199">
        <f t="shared" si="11"/>
        <v>191</v>
      </c>
      <c r="C199">
        <f t="shared" si="8"/>
        <v>2.7459550231172765</v>
      </c>
      <c r="D199">
        <f t="shared" si="9"/>
        <v>3.7</v>
      </c>
      <c r="E199">
        <f t="shared" si="10"/>
        <v>3.4</v>
      </c>
    </row>
    <row r="200" spans="2:5" x14ac:dyDescent="0.25">
      <c r="B200">
        <f t="shared" si="11"/>
        <v>192</v>
      </c>
      <c r="C200">
        <f t="shared" ref="C200:C263" si="12">$B$2+$B$1*SIN(RADIANS(B200))</f>
        <v>2.6604415459112025</v>
      </c>
      <c r="D200">
        <f t="shared" ref="D200:D263" si="13">$B$2</f>
        <v>3.7</v>
      </c>
      <c r="E200">
        <f t="shared" ref="E200:E263" si="14">$B$3</f>
        <v>3.4</v>
      </c>
    </row>
    <row r="201" spans="2:5" x14ac:dyDescent="0.25">
      <c r="B201">
        <f t="shared" si="11"/>
        <v>193</v>
      </c>
      <c r="C201">
        <f t="shared" si="12"/>
        <v>2.5752447282806754</v>
      </c>
      <c r="D201">
        <f t="shared" si="13"/>
        <v>3.7</v>
      </c>
      <c r="E201">
        <f t="shared" si="14"/>
        <v>3.4</v>
      </c>
    </row>
    <row r="202" spans="2:5" x14ac:dyDescent="0.25">
      <c r="B202">
        <f t="shared" si="11"/>
        <v>194</v>
      </c>
      <c r="C202">
        <f t="shared" si="12"/>
        <v>2.4903905220016629</v>
      </c>
      <c r="D202">
        <f t="shared" si="13"/>
        <v>3.7</v>
      </c>
      <c r="E202">
        <f t="shared" si="14"/>
        <v>3.4</v>
      </c>
    </row>
    <row r="203" spans="2:5" x14ac:dyDescent="0.25">
      <c r="B203">
        <f t="shared" ref="B203:B266" si="15">B202+1</f>
        <v>195</v>
      </c>
      <c r="C203">
        <f t="shared" si="12"/>
        <v>2.4059047744873965</v>
      </c>
      <c r="D203">
        <f t="shared" si="13"/>
        <v>3.7</v>
      </c>
      <c r="E203">
        <f t="shared" si="14"/>
        <v>3.4</v>
      </c>
    </row>
    <row r="204" spans="2:5" x14ac:dyDescent="0.25">
      <c r="B204">
        <f t="shared" si="15"/>
        <v>196</v>
      </c>
      <c r="C204">
        <f t="shared" si="12"/>
        <v>2.3218132209150051</v>
      </c>
      <c r="D204">
        <f t="shared" si="13"/>
        <v>3.7</v>
      </c>
      <c r="E204">
        <f t="shared" si="14"/>
        <v>3.4</v>
      </c>
    </row>
    <row r="205" spans="2:5" x14ac:dyDescent="0.25">
      <c r="B205">
        <f t="shared" si="15"/>
        <v>197</v>
      </c>
      <c r="C205">
        <f t="shared" si="12"/>
        <v>2.2381414763863163</v>
      </c>
      <c r="D205">
        <f t="shared" si="13"/>
        <v>3.7</v>
      </c>
      <c r="E205">
        <f t="shared" si="14"/>
        <v>3.4</v>
      </c>
    </row>
    <row r="206" spans="2:5" x14ac:dyDescent="0.25">
      <c r="B206">
        <f t="shared" si="15"/>
        <v>198</v>
      </c>
      <c r="C206">
        <f t="shared" si="12"/>
        <v>2.1549150281252638</v>
      </c>
      <c r="D206">
        <f t="shared" si="13"/>
        <v>3.7</v>
      </c>
      <c r="E206">
        <f t="shared" si="14"/>
        <v>3.4</v>
      </c>
    </row>
    <row r="207" spans="2:5" x14ac:dyDescent="0.25">
      <c r="B207">
        <f t="shared" si="15"/>
        <v>199</v>
      </c>
      <c r="C207">
        <f t="shared" si="12"/>
        <v>2.0721592277142165</v>
      </c>
      <c r="D207">
        <f t="shared" si="13"/>
        <v>3.7</v>
      </c>
      <c r="E207">
        <f t="shared" si="14"/>
        <v>3.4</v>
      </c>
    </row>
    <row r="208" spans="2:5" x14ac:dyDescent="0.25">
      <c r="B208">
        <f t="shared" si="15"/>
        <v>200</v>
      </c>
      <c r="C208">
        <f t="shared" si="12"/>
        <v>1.9898992833716569</v>
      </c>
      <c r="D208">
        <f t="shared" si="13"/>
        <v>3.7</v>
      </c>
      <c r="E208">
        <f t="shared" si="14"/>
        <v>3.4</v>
      </c>
    </row>
    <row r="209" spans="2:5" x14ac:dyDescent="0.25">
      <c r="B209">
        <f t="shared" si="15"/>
        <v>201</v>
      </c>
      <c r="C209">
        <f t="shared" si="12"/>
        <v>1.9081602522734979</v>
      </c>
      <c r="D209">
        <f t="shared" si="13"/>
        <v>3.7</v>
      </c>
      <c r="E209">
        <f t="shared" si="14"/>
        <v>3.4</v>
      </c>
    </row>
    <row r="210" spans="2:5" x14ac:dyDescent="0.25">
      <c r="B210">
        <f t="shared" si="15"/>
        <v>202</v>
      </c>
      <c r="C210">
        <f t="shared" si="12"/>
        <v>1.8269670329204402</v>
      </c>
      <c r="D210">
        <f t="shared" si="13"/>
        <v>3.7</v>
      </c>
      <c r="E210">
        <f t="shared" si="14"/>
        <v>3.4</v>
      </c>
    </row>
    <row r="211" spans="2:5" x14ac:dyDescent="0.25">
      <c r="B211">
        <f t="shared" si="15"/>
        <v>203</v>
      </c>
      <c r="C211">
        <f t="shared" si="12"/>
        <v>1.7463443575536324</v>
      </c>
      <c r="D211">
        <f t="shared" si="13"/>
        <v>3.7</v>
      </c>
      <c r="E211">
        <f t="shared" si="14"/>
        <v>3.4</v>
      </c>
    </row>
    <row r="212" spans="2:5" x14ac:dyDescent="0.25">
      <c r="B212">
        <f t="shared" si="15"/>
        <v>204</v>
      </c>
      <c r="C212">
        <f t="shared" si="12"/>
        <v>1.666316784620999</v>
      </c>
      <c r="D212">
        <f t="shared" si="13"/>
        <v>3.7</v>
      </c>
      <c r="E212">
        <f t="shared" si="14"/>
        <v>3.4</v>
      </c>
    </row>
    <row r="213" spans="2:5" x14ac:dyDescent="0.25">
      <c r="B213">
        <f t="shared" si="15"/>
        <v>205</v>
      </c>
      <c r="C213">
        <f t="shared" si="12"/>
        <v>1.5869086912965038</v>
      </c>
      <c r="D213">
        <f t="shared" si="13"/>
        <v>3.7</v>
      </c>
      <c r="E213">
        <f t="shared" si="14"/>
        <v>3.4</v>
      </c>
    </row>
    <row r="214" spans="2:5" x14ac:dyDescent="0.25">
      <c r="B214">
        <f t="shared" si="15"/>
        <v>206</v>
      </c>
      <c r="C214">
        <f t="shared" si="12"/>
        <v>1.5081442660546127</v>
      </c>
      <c r="D214">
        <f t="shared" si="13"/>
        <v>3.7</v>
      </c>
      <c r="E214">
        <f t="shared" si="14"/>
        <v>3.4</v>
      </c>
    </row>
    <row r="215" spans="2:5" x14ac:dyDescent="0.25">
      <c r="B215">
        <f t="shared" si="15"/>
        <v>207</v>
      </c>
      <c r="C215">
        <f t="shared" si="12"/>
        <v>1.4300475013022669</v>
      </c>
      <c r="D215">
        <f t="shared" si="13"/>
        <v>3.7</v>
      </c>
      <c r="E215">
        <f t="shared" si="14"/>
        <v>3.4</v>
      </c>
    </row>
    <row r="216" spans="2:5" x14ac:dyDescent="0.25">
      <c r="B216">
        <f t="shared" si="15"/>
        <v>208</v>
      </c>
      <c r="C216">
        <f t="shared" si="12"/>
        <v>1.352642186070546</v>
      </c>
      <c r="D216">
        <f t="shared" si="13"/>
        <v>3.7</v>
      </c>
      <c r="E216">
        <f t="shared" si="14"/>
        <v>3.4</v>
      </c>
    </row>
    <row r="217" spans="2:5" x14ac:dyDescent="0.25">
      <c r="B217">
        <f t="shared" si="15"/>
        <v>209</v>
      </c>
      <c r="C217">
        <f t="shared" si="12"/>
        <v>1.2759518987683154</v>
      </c>
      <c r="D217">
        <f t="shared" si="13"/>
        <v>3.7</v>
      </c>
      <c r="E217">
        <f t="shared" si="14"/>
        <v>3.4</v>
      </c>
    </row>
    <row r="218" spans="2:5" x14ac:dyDescent="0.25">
      <c r="B218">
        <f t="shared" si="15"/>
        <v>210</v>
      </c>
      <c r="C218">
        <f t="shared" si="12"/>
        <v>1.1999999999999997</v>
      </c>
      <c r="D218">
        <f t="shared" si="13"/>
        <v>3.7</v>
      </c>
      <c r="E218">
        <f t="shared" si="14"/>
        <v>3.4</v>
      </c>
    </row>
    <row r="219" spans="2:5" x14ac:dyDescent="0.25">
      <c r="B219">
        <f t="shared" si="15"/>
        <v>211</v>
      </c>
      <c r="C219">
        <f t="shared" si="12"/>
        <v>1.1248096254497293</v>
      </c>
      <c r="D219">
        <f t="shared" si="13"/>
        <v>3.7</v>
      </c>
      <c r="E219">
        <f t="shared" si="14"/>
        <v>3.4</v>
      </c>
    </row>
    <row r="220" spans="2:5" x14ac:dyDescent="0.25">
      <c r="B220">
        <f t="shared" si="15"/>
        <v>212</v>
      </c>
      <c r="C220">
        <f t="shared" si="12"/>
        <v>1.0504036788339763</v>
      </c>
      <c r="D220">
        <f t="shared" si="13"/>
        <v>3.7</v>
      </c>
      <c r="E220">
        <f t="shared" si="14"/>
        <v>3.4</v>
      </c>
    </row>
    <row r="221" spans="2:5" x14ac:dyDescent="0.25">
      <c r="B221">
        <f t="shared" si="15"/>
        <v>213</v>
      </c>
      <c r="C221">
        <f t="shared" si="12"/>
        <v>0.97680482492486487</v>
      </c>
      <c r="D221">
        <f t="shared" si="13"/>
        <v>3.7</v>
      </c>
      <c r="E221">
        <f t="shared" si="14"/>
        <v>3.4</v>
      </c>
    </row>
    <row r="222" spans="2:5" x14ac:dyDescent="0.25">
      <c r="B222">
        <f t="shared" si="15"/>
        <v>214</v>
      </c>
      <c r="C222">
        <f t="shared" si="12"/>
        <v>0.90403548264626687</v>
      </c>
      <c r="D222">
        <f t="shared" si="13"/>
        <v>3.7</v>
      </c>
      <c r="E222">
        <f t="shared" si="14"/>
        <v>3.4</v>
      </c>
    </row>
    <row r="223" spans="2:5" x14ac:dyDescent="0.25">
      <c r="B223">
        <f t="shared" si="15"/>
        <v>215</v>
      </c>
      <c r="C223">
        <f t="shared" si="12"/>
        <v>0.83211781824476949</v>
      </c>
      <c r="D223">
        <f t="shared" si="13"/>
        <v>3.7</v>
      </c>
      <c r="E223">
        <f t="shared" si="14"/>
        <v>3.4</v>
      </c>
    </row>
    <row r="224" spans="2:5" x14ac:dyDescent="0.25">
      <c r="B224">
        <f t="shared" si="15"/>
        <v>216</v>
      </c>
      <c r="C224">
        <f t="shared" si="12"/>
        <v>0.76107373853763516</v>
      </c>
      <c r="D224">
        <f t="shared" si="13"/>
        <v>3.7</v>
      </c>
      <c r="E224">
        <f t="shared" si="14"/>
        <v>3.4</v>
      </c>
    </row>
    <row r="225" spans="2:5" x14ac:dyDescent="0.25">
      <c r="B225">
        <f t="shared" si="15"/>
        <v>217</v>
      </c>
      <c r="C225">
        <f t="shared" si="12"/>
        <v>0.69092488423975817</v>
      </c>
      <c r="D225">
        <f t="shared" si="13"/>
        <v>3.7</v>
      </c>
      <c r="E225">
        <f t="shared" si="14"/>
        <v>3.4</v>
      </c>
    </row>
    <row r="226" spans="2:5" x14ac:dyDescent="0.25">
      <c r="B226">
        <f t="shared" si="15"/>
        <v>218</v>
      </c>
      <c r="C226">
        <f t="shared" si="12"/>
        <v>0.62169262337170927</v>
      </c>
      <c r="D226">
        <f t="shared" si="13"/>
        <v>3.7</v>
      </c>
      <c r="E226">
        <f t="shared" si="14"/>
        <v>3.4</v>
      </c>
    </row>
    <row r="227" spans="2:5" x14ac:dyDescent="0.25">
      <c r="B227">
        <f t="shared" si="15"/>
        <v>219</v>
      </c>
      <c r="C227">
        <f t="shared" si="12"/>
        <v>0.553398044750812</v>
      </c>
      <c r="D227">
        <f t="shared" si="13"/>
        <v>3.7</v>
      </c>
      <c r="E227">
        <f t="shared" si="14"/>
        <v>3.4</v>
      </c>
    </row>
    <row r="228" spans="2:5" x14ac:dyDescent="0.25">
      <c r="B228">
        <f t="shared" si="15"/>
        <v>220</v>
      </c>
      <c r="C228">
        <f t="shared" si="12"/>
        <v>0.48606195156730392</v>
      </c>
      <c r="D228">
        <f t="shared" si="13"/>
        <v>3.7</v>
      </c>
      <c r="E228">
        <f t="shared" si="14"/>
        <v>3.4</v>
      </c>
    </row>
    <row r="229" spans="2:5" x14ac:dyDescent="0.25">
      <c r="B229">
        <f t="shared" si="15"/>
        <v>221</v>
      </c>
      <c r="C229">
        <f t="shared" si="12"/>
        <v>0.41970485504746513</v>
      </c>
      <c r="D229">
        <f t="shared" si="13"/>
        <v>3.7</v>
      </c>
      <c r="E229">
        <f t="shared" si="14"/>
        <v>3.4</v>
      </c>
    </row>
    <row r="230" spans="2:5" x14ac:dyDescent="0.25">
      <c r="B230">
        <f t="shared" si="15"/>
        <v>222</v>
      </c>
      <c r="C230">
        <f t="shared" si="12"/>
        <v>0.35434696820570899</v>
      </c>
      <c r="D230">
        <f t="shared" si="13"/>
        <v>3.7</v>
      </c>
      <c r="E230">
        <f t="shared" si="14"/>
        <v>3.4</v>
      </c>
    </row>
    <row r="231" spans="2:5" x14ac:dyDescent="0.25">
      <c r="B231">
        <f t="shared" si="15"/>
        <v>223</v>
      </c>
      <c r="C231">
        <f t="shared" si="12"/>
        <v>0.29000819968750857</v>
      </c>
      <c r="D231">
        <f t="shared" si="13"/>
        <v>3.7</v>
      </c>
      <c r="E231">
        <f t="shared" si="14"/>
        <v>3.4</v>
      </c>
    </row>
    <row r="232" spans="2:5" x14ac:dyDescent="0.25">
      <c r="B232">
        <f t="shared" si="15"/>
        <v>224</v>
      </c>
      <c r="C232">
        <f t="shared" si="12"/>
        <v>0.22670814770501346</v>
      </c>
      <c r="D232">
        <f t="shared" si="13"/>
        <v>3.7</v>
      </c>
      <c r="E232">
        <f t="shared" si="14"/>
        <v>3.4</v>
      </c>
    </row>
    <row r="233" spans="2:5" x14ac:dyDescent="0.25">
      <c r="B233">
        <f t="shared" si="15"/>
        <v>225</v>
      </c>
      <c r="C233">
        <f t="shared" si="12"/>
        <v>0.16446609406726287</v>
      </c>
      <c r="D233">
        <f t="shared" si="13"/>
        <v>3.7</v>
      </c>
      <c r="E233">
        <f t="shared" si="14"/>
        <v>3.4</v>
      </c>
    </row>
    <row r="234" spans="2:5" x14ac:dyDescent="0.25">
      <c r="B234">
        <f t="shared" si="15"/>
        <v>226</v>
      </c>
      <c r="C234">
        <f t="shared" si="12"/>
        <v>0.10330099830674433</v>
      </c>
      <c r="D234">
        <f t="shared" si="13"/>
        <v>3.7</v>
      </c>
      <c r="E234">
        <f t="shared" si="14"/>
        <v>3.4</v>
      </c>
    </row>
    <row r="235" spans="2:5" x14ac:dyDescent="0.25">
      <c r="B235">
        <f t="shared" si="15"/>
        <v>227</v>
      </c>
      <c r="C235">
        <f t="shared" si="12"/>
        <v>4.3231491904148101E-2</v>
      </c>
      <c r="D235">
        <f t="shared" si="13"/>
        <v>3.7</v>
      </c>
      <c r="E235">
        <f t="shared" si="14"/>
        <v>3.4</v>
      </c>
    </row>
    <row r="236" spans="2:5" x14ac:dyDescent="0.25">
      <c r="B236">
        <f t="shared" si="15"/>
        <v>228</v>
      </c>
      <c r="C236">
        <f t="shared" si="12"/>
        <v>-1.5724127386971709E-2</v>
      </c>
      <c r="D236">
        <f t="shared" si="13"/>
        <v>3.7</v>
      </c>
      <c r="E236">
        <f t="shared" si="14"/>
        <v>3.4</v>
      </c>
    </row>
    <row r="237" spans="2:5" x14ac:dyDescent="0.25">
      <c r="B237">
        <f t="shared" si="15"/>
        <v>229</v>
      </c>
      <c r="C237">
        <f t="shared" si="12"/>
        <v>-7.3547901113860004E-2</v>
      </c>
      <c r="D237">
        <f t="shared" si="13"/>
        <v>3.7</v>
      </c>
      <c r="E237">
        <f t="shared" si="14"/>
        <v>3.4</v>
      </c>
    </row>
    <row r="238" spans="2:5" x14ac:dyDescent="0.25">
      <c r="B238">
        <f t="shared" si="15"/>
        <v>230</v>
      </c>
      <c r="C238">
        <f t="shared" si="12"/>
        <v>-0.13022221559488933</v>
      </c>
      <c r="D238">
        <f t="shared" si="13"/>
        <v>3.7</v>
      </c>
      <c r="E238">
        <f t="shared" si="14"/>
        <v>3.4</v>
      </c>
    </row>
    <row r="239" spans="2:5" x14ac:dyDescent="0.25">
      <c r="B239">
        <f t="shared" si="15"/>
        <v>231</v>
      </c>
      <c r="C239">
        <f t="shared" si="12"/>
        <v>-0.18572980728485255</v>
      </c>
      <c r="D239">
        <f t="shared" si="13"/>
        <v>3.7</v>
      </c>
      <c r="E239">
        <f t="shared" si="14"/>
        <v>3.4</v>
      </c>
    </row>
    <row r="240" spans="2:5" x14ac:dyDescent="0.25">
      <c r="B240">
        <f t="shared" si="15"/>
        <v>232</v>
      </c>
      <c r="C240">
        <f t="shared" si="12"/>
        <v>-0.24005376803361056</v>
      </c>
      <c r="D240">
        <f t="shared" si="13"/>
        <v>3.7</v>
      </c>
      <c r="E240">
        <f t="shared" si="14"/>
        <v>3.4</v>
      </c>
    </row>
    <row r="241" spans="2:5" x14ac:dyDescent="0.25">
      <c r="B241">
        <f t="shared" si="15"/>
        <v>233</v>
      </c>
      <c r="C241">
        <f t="shared" si="12"/>
        <v>-0.29317755023646397</v>
      </c>
      <c r="D241">
        <f t="shared" si="13"/>
        <v>3.7</v>
      </c>
      <c r="E241">
        <f t="shared" si="14"/>
        <v>3.4</v>
      </c>
    </row>
    <row r="242" spans="2:5" x14ac:dyDescent="0.25">
      <c r="B242">
        <f t="shared" si="15"/>
        <v>234</v>
      </c>
      <c r="C242">
        <f t="shared" si="12"/>
        <v>-0.34508497187473619</v>
      </c>
      <c r="D242">
        <f t="shared" si="13"/>
        <v>3.7</v>
      </c>
      <c r="E242">
        <f t="shared" si="14"/>
        <v>3.4</v>
      </c>
    </row>
    <row r="243" spans="2:5" x14ac:dyDescent="0.25">
      <c r="B243">
        <f t="shared" si="15"/>
        <v>235</v>
      </c>
      <c r="C243">
        <f t="shared" si="12"/>
        <v>-0.39576022144495759</v>
      </c>
      <c r="D243">
        <f t="shared" si="13"/>
        <v>3.7</v>
      </c>
      <c r="E243">
        <f t="shared" si="14"/>
        <v>3.4</v>
      </c>
    </row>
    <row r="244" spans="2:5" x14ac:dyDescent="0.25">
      <c r="B244">
        <f t="shared" si="15"/>
        <v>236</v>
      </c>
      <c r="C244">
        <f t="shared" si="12"/>
        <v>-0.44518786277520928</v>
      </c>
      <c r="D244">
        <f t="shared" si="13"/>
        <v>3.7</v>
      </c>
      <c r="E244">
        <f t="shared" si="14"/>
        <v>3.4</v>
      </c>
    </row>
    <row r="245" spans="2:5" x14ac:dyDescent="0.25">
      <c r="B245">
        <f t="shared" si="15"/>
        <v>237</v>
      </c>
      <c r="C245">
        <f t="shared" si="12"/>
        <v>-0.49335283972712052</v>
      </c>
      <c r="D245">
        <f t="shared" si="13"/>
        <v>3.7</v>
      </c>
      <c r="E245">
        <f t="shared" si="14"/>
        <v>3.4</v>
      </c>
    </row>
    <row r="246" spans="2:5" x14ac:dyDescent="0.25">
      <c r="B246">
        <f t="shared" si="15"/>
        <v>238</v>
      </c>
      <c r="C246">
        <f t="shared" si="12"/>
        <v>-0.5402404807821295</v>
      </c>
      <c r="D246">
        <f t="shared" si="13"/>
        <v>3.7</v>
      </c>
      <c r="E246">
        <f t="shared" si="14"/>
        <v>3.4</v>
      </c>
    </row>
    <row r="247" spans="2:5" x14ac:dyDescent="0.25">
      <c r="B247">
        <f t="shared" si="15"/>
        <v>239</v>
      </c>
      <c r="C247">
        <f t="shared" si="12"/>
        <v>-0.58583650351056082</v>
      </c>
      <c r="D247">
        <f t="shared" si="13"/>
        <v>3.7</v>
      </c>
      <c r="E247">
        <f t="shared" si="14"/>
        <v>3.4</v>
      </c>
    </row>
    <row r="248" spans="2:5" x14ac:dyDescent="0.25">
      <c r="B248">
        <f t="shared" si="15"/>
        <v>240</v>
      </c>
      <c r="C248">
        <f t="shared" si="12"/>
        <v>-0.6301270189221917</v>
      </c>
      <c r="D248">
        <f t="shared" si="13"/>
        <v>3.7</v>
      </c>
      <c r="E248">
        <f t="shared" si="14"/>
        <v>3.4</v>
      </c>
    </row>
    <row r="249" spans="2:5" x14ac:dyDescent="0.25">
      <c r="B249">
        <f t="shared" si="15"/>
        <v>241</v>
      </c>
      <c r="C249">
        <f t="shared" si="12"/>
        <v>-0.67309853569697964</v>
      </c>
      <c r="D249">
        <f t="shared" si="13"/>
        <v>3.7</v>
      </c>
      <c r="E249">
        <f t="shared" si="14"/>
        <v>3.4</v>
      </c>
    </row>
    <row r="250" spans="2:5" x14ac:dyDescent="0.25">
      <c r="B250">
        <f t="shared" si="15"/>
        <v>242</v>
      </c>
      <c r="C250">
        <f t="shared" si="12"/>
        <v>-0.71473796429463476</v>
      </c>
      <c r="D250">
        <f t="shared" si="13"/>
        <v>3.7</v>
      </c>
      <c r="E250">
        <f t="shared" si="14"/>
        <v>3.4</v>
      </c>
    </row>
    <row r="251" spans="2:5" x14ac:dyDescent="0.25">
      <c r="B251">
        <f t="shared" si="15"/>
        <v>243</v>
      </c>
      <c r="C251">
        <f t="shared" si="12"/>
        <v>-0.75503262094183921</v>
      </c>
      <c r="D251">
        <f t="shared" si="13"/>
        <v>3.7</v>
      </c>
      <c r="E251">
        <f t="shared" si="14"/>
        <v>3.4</v>
      </c>
    </row>
    <row r="252" spans="2:5" x14ac:dyDescent="0.25">
      <c r="B252">
        <f t="shared" si="15"/>
        <v>244</v>
      </c>
      <c r="C252">
        <f t="shared" si="12"/>
        <v>-0.7939702314958339</v>
      </c>
      <c r="D252">
        <f t="shared" si="13"/>
        <v>3.7</v>
      </c>
      <c r="E252">
        <f t="shared" si="14"/>
        <v>3.4</v>
      </c>
    </row>
    <row r="253" spans="2:5" x14ac:dyDescent="0.25">
      <c r="B253">
        <f t="shared" si="15"/>
        <v>245</v>
      </c>
      <c r="C253">
        <f t="shared" si="12"/>
        <v>-0.83153893518325006</v>
      </c>
      <c r="D253">
        <f t="shared" si="13"/>
        <v>3.7</v>
      </c>
      <c r="E253">
        <f t="shared" si="14"/>
        <v>3.4</v>
      </c>
    </row>
    <row r="254" spans="2:5" x14ac:dyDescent="0.25">
      <c r="B254">
        <f t="shared" si="15"/>
        <v>246</v>
      </c>
      <c r="C254">
        <f t="shared" si="12"/>
        <v>-0.86772728821300493</v>
      </c>
      <c r="D254">
        <f t="shared" si="13"/>
        <v>3.7</v>
      </c>
      <c r="E254">
        <f t="shared" si="14"/>
        <v>3.4</v>
      </c>
    </row>
    <row r="255" spans="2:5" x14ac:dyDescent="0.25">
      <c r="B255">
        <f t="shared" si="15"/>
        <v>247</v>
      </c>
      <c r="C255">
        <f t="shared" si="12"/>
        <v>-0.90252426726220136</v>
      </c>
      <c r="D255">
        <f t="shared" si="13"/>
        <v>3.7</v>
      </c>
      <c r="E255">
        <f t="shared" si="14"/>
        <v>3.4</v>
      </c>
    </row>
    <row r="256" spans="2:5" x14ac:dyDescent="0.25">
      <c r="B256">
        <f t="shared" si="15"/>
        <v>248</v>
      </c>
      <c r="C256">
        <f t="shared" si="12"/>
        <v>-0.93591927283393606</v>
      </c>
      <c r="D256">
        <f t="shared" si="13"/>
        <v>3.7</v>
      </c>
      <c r="E256">
        <f t="shared" si="14"/>
        <v>3.4</v>
      </c>
    </row>
    <row r="257" spans="2:5" x14ac:dyDescent="0.25">
      <c r="B257">
        <f t="shared" si="15"/>
        <v>249</v>
      </c>
      <c r="C257">
        <f t="shared" si="12"/>
        <v>-0.96790213248600754</v>
      </c>
      <c r="D257">
        <f t="shared" si="13"/>
        <v>3.7</v>
      </c>
      <c r="E257">
        <f t="shared" si="14"/>
        <v>3.4</v>
      </c>
    </row>
    <row r="258" spans="2:5" x14ac:dyDescent="0.25">
      <c r="B258">
        <f t="shared" si="15"/>
        <v>250</v>
      </c>
      <c r="C258">
        <f t="shared" si="12"/>
        <v>-0.99846310392954241</v>
      </c>
      <c r="D258">
        <f t="shared" si="13"/>
        <v>3.7</v>
      </c>
      <c r="E258">
        <f t="shared" si="14"/>
        <v>3.4</v>
      </c>
    </row>
    <row r="259" spans="2:5" x14ac:dyDescent="0.25">
      <c r="B259">
        <f t="shared" si="15"/>
        <v>251</v>
      </c>
      <c r="C259">
        <f t="shared" si="12"/>
        <v>-1.0275928779965842</v>
      </c>
      <c r="D259">
        <f t="shared" si="13"/>
        <v>3.7</v>
      </c>
      <c r="E259">
        <f t="shared" si="14"/>
        <v>3.4</v>
      </c>
    </row>
    <row r="260" spans="2:5" x14ac:dyDescent="0.25">
      <c r="B260">
        <f t="shared" si="15"/>
        <v>252</v>
      </c>
      <c r="C260">
        <f t="shared" si="12"/>
        <v>-1.0552825814757671</v>
      </c>
      <c r="D260">
        <f t="shared" si="13"/>
        <v>3.7</v>
      </c>
      <c r="E260">
        <f t="shared" si="14"/>
        <v>3.4</v>
      </c>
    </row>
    <row r="261" spans="2:5" x14ac:dyDescent="0.25">
      <c r="B261">
        <f t="shared" si="15"/>
        <v>253</v>
      </c>
      <c r="C261">
        <f t="shared" si="12"/>
        <v>-1.0815237798151767</v>
      </c>
      <c r="D261">
        <f t="shared" si="13"/>
        <v>3.7</v>
      </c>
      <c r="E261">
        <f t="shared" si="14"/>
        <v>3.4</v>
      </c>
    </row>
    <row r="262" spans="2:5" x14ac:dyDescent="0.25">
      <c r="B262">
        <f t="shared" si="15"/>
        <v>254</v>
      </c>
      <c r="C262">
        <f t="shared" si="12"/>
        <v>-1.1063084796915952</v>
      </c>
      <c r="D262">
        <f t="shared" si="13"/>
        <v>3.7</v>
      </c>
      <c r="E262">
        <f t="shared" si="14"/>
        <v>3.4</v>
      </c>
    </row>
    <row r="263" spans="2:5" x14ac:dyDescent="0.25">
      <c r="B263">
        <f t="shared" si="15"/>
        <v>255</v>
      </c>
      <c r="C263">
        <f t="shared" si="12"/>
        <v>-1.1296291314453413</v>
      </c>
      <c r="D263">
        <f t="shared" si="13"/>
        <v>3.7</v>
      </c>
      <c r="E263">
        <f t="shared" si="14"/>
        <v>3.4</v>
      </c>
    </row>
    <row r="264" spans="2:5" x14ac:dyDescent="0.25">
      <c r="B264">
        <f t="shared" si="15"/>
        <v>256</v>
      </c>
      <c r="C264">
        <f t="shared" ref="C264:C327" si="16">$B$2+$B$1*SIN(RADIANS(B264))</f>
        <v>-1.1514786313799821</v>
      </c>
      <c r="D264">
        <f t="shared" ref="D264:D327" si="17">$B$2</f>
        <v>3.7</v>
      </c>
      <c r="E264">
        <f t="shared" ref="E264:E327" si="18">$B$3</f>
        <v>3.4</v>
      </c>
    </row>
    <row r="265" spans="2:5" x14ac:dyDescent="0.25">
      <c r="B265">
        <f t="shared" si="15"/>
        <v>257</v>
      </c>
      <c r="C265">
        <f t="shared" si="16"/>
        <v>-1.1718503239261757</v>
      </c>
      <c r="D265">
        <f t="shared" si="17"/>
        <v>3.7</v>
      </c>
      <c r="E265">
        <f t="shared" si="18"/>
        <v>3.4</v>
      </c>
    </row>
    <row r="266" spans="2:5" x14ac:dyDescent="0.25">
      <c r="B266">
        <f t="shared" si="15"/>
        <v>258</v>
      </c>
      <c r="C266">
        <f t="shared" si="16"/>
        <v>-1.1907380036690274</v>
      </c>
      <c r="D266">
        <f t="shared" si="17"/>
        <v>3.7</v>
      </c>
      <c r="E266">
        <f t="shared" si="18"/>
        <v>3.4</v>
      </c>
    </row>
    <row r="267" spans="2:5" x14ac:dyDescent="0.25">
      <c r="B267">
        <f t="shared" ref="B267:B330" si="19">B266+1</f>
        <v>259</v>
      </c>
      <c r="C267">
        <f t="shared" si="16"/>
        <v>-1.2081359172383195</v>
      </c>
      <c r="D267">
        <f t="shared" si="17"/>
        <v>3.7</v>
      </c>
      <c r="E267">
        <f t="shared" si="18"/>
        <v>3.4</v>
      </c>
    </row>
    <row r="268" spans="2:5" x14ac:dyDescent="0.25">
      <c r="B268">
        <f t="shared" si="19"/>
        <v>260</v>
      </c>
      <c r="C268">
        <f t="shared" si="16"/>
        <v>-1.2240387650610396</v>
      </c>
      <c r="D268">
        <f t="shared" si="17"/>
        <v>3.7</v>
      </c>
      <c r="E268">
        <f t="shared" si="18"/>
        <v>3.4</v>
      </c>
    </row>
    <row r="269" spans="2:5" x14ac:dyDescent="0.25">
      <c r="B269">
        <f t="shared" si="19"/>
        <v>261</v>
      </c>
      <c r="C269">
        <f t="shared" si="16"/>
        <v>-1.2384417029756882</v>
      </c>
      <c r="D269">
        <f t="shared" si="17"/>
        <v>3.7</v>
      </c>
      <c r="E269">
        <f t="shared" si="18"/>
        <v>3.4</v>
      </c>
    </row>
    <row r="270" spans="2:5" x14ac:dyDescent="0.25">
      <c r="B270">
        <f t="shared" si="19"/>
        <v>262</v>
      </c>
      <c r="C270">
        <f t="shared" si="16"/>
        <v>-1.2513403437078514</v>
      </c>
      <c r="D270">
        <f t="shared" si="17"/>
        <v>3.7</v>
      </c>
      <c r="E270">
        <f t="shared" si="18"/>
        <v>3.4</v>
      </c>
    </row>
    <row r="271" spans="2:5" x14ac:dyDescent="0.25">
      <c r="B271">
        <f t="shared" si="19"/>
        <v>263</v>
      </c>
      <c r="C271">
        <f t="shared" si="16"/>
        <v>-1.2627307582066107</v>
      </c>
      <c r="D271">
        <f t="shared" si="17"/>
        <v>3.7</v>
      </c>
      <c r="E271">
        <f t="shared" si="18"/>
        <v>3.4</v>
      </c>
    </row>
    <row r="272" spans="2:5" x14ac:dyDescent="0.25">
      <c r="B272">
        <f t="shared" si="19"/>
        <v>264</v>
      </c>
      <c r="C272">
        <f t="shared" si="16"/>
        <v>-1.2726094768413665</v>
      </c>
      <c r="D272">
        <f t="shared" si="17"/>
        <v>3.7</v>
      </c>
      <c r="E272">
        <f t="shared" si="18"/>
        <v>3.4</v>
      </c>
    </row>
    <row r="273" spans="2:5" x14ac:dyDescent="0.25">
      <c r="B273">
        <f t="shared" si="19"/>
        <v>265</v>
      </c>
      <c r="C273">
        <f t="shared" si="16"/>
        <v>-1.2809734904587273</v>
      </c>
      <c r="D273">
        <f t="shared" si="17"/>
        <v>3.7</v>
      </c>
      <c r="E273">
        <f t="shared" si="18"/>
        <v>3.4</v>
      </c>
    </row>
    <row r="274" spans="2:5" x14ac:dyDescent="0.25">
      <c r="B274">
        <f t="shared" si="19"/>
        <v>266</v>
      </c>
      <c r="C274">
        <f t="shared" si="16"/>
        <v>-1.287820251299121</v>
      </c>
      <c r="D274">
        <f t="shared" si="17"/>
        <v>3.7</v>
      </c>
      <c r="E274">
        <f t="shared" si="18"/>
        <v>3.4</v>
      </c>
    </row>
    <row r="275" spans="2:5" x14ac:dyDescent="0.25">
      <c r="B275">
        <f t="shared" si="19"/>
        <v>267</v>
      </c>
      <c r="C275">
        <f t="shared" si="16"/>
        <v>-1.2931476737728689</v>
      </c>
      <c r="D275">
        <f t="shared" si="17"/>
        <v>3.7</v>
      </c>
      <c r="E275">
        <f t="shared" si="18"/>
        <v>3.4</v>
      </c>
    </row>
    <row r="276" spans="2:5" x14ac:dyDescent="0.25">
      <c r="B276">
        <f t="shared" si="19"/>
        <v>268</v>
      </c>
      <c r="C276">
        <f t="shared" si="16"/>
        <v>-1.2969541350954783</v>
      </c>
      <c r="D276">
        <f t="shared" si="17"/>
        <v>3.7</v>
      </c>
      <c r="E276">
        <f t="shared" si="18"/>
        <v>3.4</v>
      </c>
    </row>
    <row r="277" spans="2:5" x14ac:dyDescent="0.25">
      <c r="B277">
        <f t="shared" si="19"/>
        <v>269</v>
      </c>
      <c r="C277">
        <f t="shared" si="16"/>
        <v>-1.2992384757819559</v>
      </c>
      <c r="D277">
        <f t="shared" si="17"/>
        <v>3.7</v>
      </c>
      <c r="E277">
        <f t="shared" si="18"/>
        <v>3.4</v>
      </c>
    </row>
    <row r="278" spans="2:5" x14ac:dyDescent="0.25">
      <c r="B278">
        <f t="shared" si="19"/>
        <v>270</v>
      </c>
      <c r="C278">
        <f t="shared" si="16"/>
        <v>-1.2999999999999998</v>
      </c>
      <c r="D278">
        <f t="shared" si="17"/>
        <v>3.7</v>
      </c>
      <c r="E278">
        <f t="shared" si="18"/>
        <v>3.4</v>
      </c>
    </row>
    <row r="279" spans="2:5" x14ac:dyDescent="0.25">
      <c r="B279">
        <f t="shared" si="19"/>
        <v>271</v>
      </c>
      <c r="C279">
        <f t="shared" si="16"/>
        <v>-1.2992384757819559</v>
      </c>
      <c r="D279">
        <f t="shared" si="17"/>
        <v>3.7</v>
      </c>
      <c r="E279">
        <f t="shared" si="18"/>
        <v>3.4</v>
      </c>
    </row>
    <row r="280" spans="2:5" x14ac:dyDescent="0.25">
      <c r="B280">
        <f t="shared" si="19"/>
        <v>272</v>
      </c>
      <c r="C280">
        <f t="shared" si="16"/>
        <v>-1.2969541350954783</v>
      </c>
      <c r="D280">
        <f t="shared" si="17"/>
        <v>3.7</v>
      </c>
      <c r="E280">
        <f t="shared" si="18"/>
        <v>3.4</v>
      </c>
    </row>
    <row r="281" spans="2:5" x14ac:dyDescent="0.25">
      <c r="B281">
        <f t="shared" si="19"/>
        <v>273</v>
      </c>
      <c r="C281">
        <f t="shared" si="16"/>
        <v>-1.2931476737728689</v>
      </c>
      <c r="D281">
        <f t="shared" si="17"/>
        <v>3.7</v>
      </c>
      <c r="E281">
        <f t="shared" si="18"/>
        <v>3.4</v>
      </c>
    </row>
    <row r="282" spans="2:5" x14ac:dyDescent="0.25">
      <c r="B282">
        <f t="shared" si="19"/>
        <v>274</v>
      </c>
      <c r="C282">
        <f t="shared" si="16"/>
        <v>-1.287820251299121</v>
      </c>
      <c r="D282">
        <f t="shared" si="17"/>
        <v>3.7</v>
      </c>
      <c r="E282">
        <f t="shared" si="18"/>
        <v>3.4</v>
      </c>
    </row>
    <row r="283" spans="2:5" x14ac:dyDescent="0.25">
      <c r="B283">
        <f t="shared" si="19"/>
        <v>275</v>
      </c>
      <c r="C283">
        <f t="shared" si="16"/>
        <v>-1.2809734904587273</v>
      </c>
      <c r="D283">
        <f t="shared" si="17"/>
        <v>3.7</v>
      </c>
      <c r="E283">
        <f t="shared" si="18"/>
        <v>3.4</v>
      </c>
    </row>
    <row r="284" spans="2:5" x14ac:dyDescent="0.25">
      <c r="B284">
        <f t="shared" si="19"/>
        <v>276</v>
      </c>
      <c r="C284">
        <f t="shared" si="16"/>
        <v>-1.2726094768413665</v>
      </c>
      <c r="D284">
        <f t="shared" si="17"/>
        <v>3.7</v>
      </c>
      <c r="E284">
        <f t="shared" si="18"/>
        <v>3.4</v>
      </c>
    </row>
    <row r="285" spans="2:5" x14ac:dyDescent="0.25">
      <c r="B285">
        <f t="shared" si="19"/>
        <v>277</v>
      </c>
      <c r="C285">
        <f t="shared" si="16"/>
        <v>-1.2627307582066098</v>
      </c>
      <c r="D285">
        <f t="shared" si="17"/>
        <v>3.7</v>
      </c>
      <c r="E285">
        <f t="shared" si="18"/>
        <v>3.4</v>
      </c>
    </row>
    <row r="286" spans="2:5" x14ac:dyDescent="0.25">
      <c r="B286">
        <f t="shared" si="19"/>
        <v>278</v>
      </c>
      <c r="C286">
        <f t="shared" si="16"/>
        <v>-1.2513403437078514</v>
      </c>
      <c r="D286">
        <f t="shared" si="17"/>
        <v>3.7</v>
      </c>
      <c r="E286">
        <f t="shared" si="18"/>
        <v>3.4</v>
      </c>
    </row>
    <row r="287" spans="2:5" x14ac:dyDescent="0.25">
      <c r="B287">
        <f t="shared" si="19"/>
        <v>279</v>
      </c>
      <c r="C287">
        <f t="shared" si="16"/>
        <v>-1.2384417029756891</v>
      </c>
      <c r="D287">
        <f t="shared" si="17"/>
        <v>3.7</v>
      </c>
      <c r="E287">
        <f t="shared" si="18"/>
        <v>3.4</v>
      </c>
    </row>
    <row r="288" spans="2:5" x14ac:dyDescent="0.25">
      <c r="B288">
        <f t="shared" si="19"/>
        <v>280</v>
      </c>
      <c r="C288">
        <f t="shared" si="16"/>
        <v>-1.2240387650610405</v>
      </c>
      <c r="D288">
        <f t="shared" si="17"/>
        <v>3.7</v>
      </c>
      <c r="E288">
        <f t="shared" si="18"/>
        <v>3.4</v>
      </c>
    </row>
    <row r="289" spans="2:5" x14ac:dyDescent="0.25">
      <c r="B289">
        <f t="shared" si="19"/>
        <v>281</v>
      </c>
      <c r="C289">
        <f t="shared" si="16"/>
        <v>-1.2081359172383195</v>
      </c>
      <c r="D289">
        <f t="shared" si="17"/>
        <v>3.7</v>
      </c>
      <c r="E289">
        <f t="shared" si="18"/>
        <v>3.4</v>
      </c>
    </row>
    <row r="290" spans="2:5" x14ac:dyDescent="0.25">
      <c r="B290">
        <f t="shared" si="19"/>
        <v>282</v>
      </c>
      <c r="C290">
        <f t="shared" si="16"/>
        <v>-1.1907380036690274</v>
      </c>
      <c r="D290">
        <f t="shared" si="17"/>
        <v>3.7</v>
      </c>
      <c r="E290">
        <f t="shared" si="18"/>
        <v>3.4</v>
      </c>
    </row>
    <row r="291" spans="2:5" x14ac:dyDescent="0.25">
      <c r="B291">
        <f t="shared" si="19"/>
        <v>283</v>
      </c>
      <c r="C291">
        <f t="shared" si="16"/>
        <v>-1.1718503239261757</v>
      </c>
      <c r="D291">
        <f t="shared" si="17"/>
        <v>3.7</v>
      </c>
      <c r="E291">
        <f t="shared" si="18"/>
        <v>3.4</v>
      </c>
    </row>
    <row r="292" spans="2:5" x14ac:dyDescent="0.25">
      <c r="B292">
        <f t="shared" si="19"/>
        <v>284</v>
      </c>
      <c r="C292">
        <f t="shared" si="16"/>
        <v>-1.151478631379983</v>
      </c>
      <c r="D292">
        <f t="shared" si="17"/>
        <v>3.7</v>
      </c>
      <c r="E292">
        <f t="shared" si="18"/>
        <v>3.4</v>
      </c>
    </row>
    <row r="293" spans="2:5" x14ac:dyDescent="0.25">
      <c r="B293">
        <f t="shared" si="19"/>
        <v>285</v>
      </c>
      <c r="C293">
        <f t="shared" si="16"/>
        <v>-1.1296291314453422</v>
      </c>
      <c r="D293">
        <f t="shared" si="17"/>
        <v>3.7</v>
      </c>
      <c r="E293">
        <f t="shared" si="18"/>
        <v>3.4</v>
      </c>
    </row>
    <row r="294" spans="2:5" x14ac:dyDescent="0.25">
      <c r="B294">
        <f t="shared" si="19"/>
        <v>286</v>
      </c>
      <c r="C294">
        <f t="shared" si="16"/>
        <v>-1.1063084796915934</v>
      </c>
      <c r="D294">
        <f t="shared" si="17"/>
        <v>3.7</v>
      </c>
      <c r="E294">
        <f t="shared" si="18"/>
        <v>3.4</v>
      </c>
    </row>
    <row r="295" spans="2:5" x14ac:dyDescent="0.25">
      <c r="B295">
        <f t="shared" si="19"/>
        <v>287</v>
      </c>
      <c r="C295">
        <f t="shared" si="16"/>
        <v>-1.0815237798151767</v>
      </c>
      <c r="D295">
        <f t="shared" si="17"/>
        <v>3.7</v>
      </c>
      <c r="E295">
        <f t="shared" si="18"/>
        <v>3.4</v>
      </c>
    </row>
    <row r="296" spans="2:5" x14ac:dyDescent="0.25">
      <c r="B296">
        <f t="shared" si="19"/>
        <v>288</v>
      </c>
      <c r="C296">
        <f t="shared" si="16"/>
        <v>-1.055282581475768</v>
      </c>
      <c r="D296">
        <f t="shared" si="17"/>
        <v>3.7</v>
      </c>
      <c r="E296">
        <f t="shared" si="18"/>
        <v>3.4</v>
      </c>
    </row>
    <row r="297" spans="2:5" x14ac:dyDescent="0.25">
      <c r="B297">
        <f t="shared" si="19"/>
        <v>289</v>
      </c>
      <c r="C297">
        <f t="shared" si="16"/>
        <v>-1.0275928779965851</v>
      </c>
      <c r="D297">
        <f t="shared" si="17"/>
        <v>3.7</v>
      </c>
      <c r="E297">
        <f t="shared" si="18"/>
        <v>3.4</v>
      </c>
    </row>
    <row r="298" spans="2:5" x14ac:dyDescent="0.25">
      <c r="B298">
        <f t="shared" si="19"/>
        <v>290</v>
      </c>
      <c r="C298">
        <f t="shared" si="16"/>
        <v>-0.99846310392954152</v>
      </c>
      <c r="D298">
        <f t="shared" si="17"/>
        <v>3.7</v>
      </c>
      <c r="E298">
        <f t="shared" si="18"/>
        <v>3.4</v>
      </c>
    </row>
    <row r="299" spans="2:5" x14ac:dyDescent="0.25">
      <c r="B299">
        <f t="shared" si="19"/>
        <v>291</v>
      </c>
      <c r="C299">
        <f t="shared" si="16"/>
        <v>-0.96790213248600843</v>
      </c>
      <c r="D299">
        <f t="shared" si="17"/>
        <v>3.7</v>
      </c>
      <c r="E299">
        <f t="shared" si="18"/>
        <v>3.4</v>
      </c>
    </row>
    <row r="300" spans="2:5" x14ac:dyDescent="0.25">
      <c r="B300">
        <f t="shared" si="19"/>
        <v>292</v>
      </c>
      <c r="C300">
        <f t="shared" si="16"/>
        <v>-0.93591927283393694</v>
      </c>
      <c r="D300">
        <f t="shared" si="17"/>
        <v>3.7</v>
      </c>
      <c r="E300">
        <f t="shared" si="18"/>
        <v>3.4</v>
      </c>
    </row>
    <row r="301" spans="2:5" x14ac:dyDescent="0.25">
      <c r="B301">
        <f t="shared" si="19"/>
        <v>293</v>
      </c>
      <c r="C301">
        <f t="shared" si="16"/>
        <v>-0.90252426726220225</v>
      </c>
      <c r="D301">
        <f t="shared" si="17"/>
        <v>3.7</v>
      </c>
      <c r="E301">
        <f t="shared" si="18"/>
        <v>3.4</v>
      </c>
    </row>
    <row r="302" spans="2:5" x14ac:dyDescent="0.25">
      <c r="B302">
        <f t="shared" si="19"/>
        <v>294</v>
      </c>
      <c r="C302">
        <f t="shared" si="16"/>
        <v>-0.86772728821300493</v>
      </c>
      <c r="D302">
        <f t="shared" si="17"/>
        <v>3.7</v>
      </c>
      <c r="E302">
        <f t="shared" si="18"/>
        <v>3.4</v>
      </c>
    </row>
    <row r="303" spans="2:5" x14ac:dyDescent="0.25">
      <c r="B303">
        <f t="shared" si="19"/>
        <v>295</v>
      </c>
      <c r="C303">
        <f t="shared" si="16"/>
        <v>-0.83153893518324917</v>
      </c>
      <c r="D303">
        <f t="shared" si="17"/>
        <v>3.7</v>
      </c>
      <c r="E303">
        <f t="shared" si="18"/>
        <v>3.4</v>
      </c>
    </row>
    <row r="304" spans="2:5" x14ac:dyDescent="0.25">
      <c r="B304">
        <f t="shared" si="19"/>
        <v>296</v>
      </c>
      <c r="C304">
        <f t="shared" si="16"/>
        <v>-0.79397023149583479</v>
      </c>
      <c r="D304">
        <f t="shared" si="17"/>
        <v>3.7</v>
      </c>
      <c r="E304">
        <f t="shared" si="18"/>
        <v>3.4</v>
      </c>
    </row>
    <row r="305" spans="2:5" x14ac:dyDescent="0.25">
      <c r="B305">
        <f t="shared" si="19"/>
        <v>297</v>
      </c>
      <c r="C305">
        <f t="shared" si="16"/>
        <v>-0.75503262094183921</v>
      </c>
      <c r="D305">
        <f t="shared" si="17"/>
        <v>3.7</v>
      </c>
      <c r="E305">
        <f t="shared" si="18"/>
        <v>3.4</v>
      </c>
    </row>
    <row r="306" spans="2:5" x14ac:dyDescent="0.25">
      <c r="B306">
        <f t="shared" si="19"/>
        <v>298</v>
      </c>
      <c r="C306">
        <f t="shared" si="16"/>
        <v>-0.71473796429463565</v>
      </c>
      <c r="D306">
        <f t="shared" si="17"/>
        <v>3.7</v>
      </c>
      <c r="E306">
        <f t="shared" si="18"/>
        <v>3.4</v>
      </c>
    </row>
    <row r="307" spans="2:5" x14ac:dyDescent="0.25">
      <c r="B307">
        <f t="shared" si="19"/>
        <v>299</v>
      </c>
      <c r="C307">
        <f t="shared" si="16"/>
        <v>-0.67309853569697786</v>
      </c>
      <c r="D307">
        <f t="shared" si="17"/>
        <v>3.7</v>
      </c>
      <c r="E307">
        <f t="shared" si="18"/>
        <v>3.4</v>
      </c>
    </row>
    <row r="308" spans="2:5" x14ac:dyDescent="0.25">
      <c r="B308">
        <f t="shared" si="19"/>
        <v>300</v>
      </c>
      <c r="C308">
        <f t="shared" si="16"/>
        <v>-0.63012701892219258</v>
      </c>
      <c r="D308">
        <f t="shared" si="17"/>
        <v>3.7</v>
      </c>
      <c r="E308">
        <f t="shared" si="18"/>
        <v>3.4</v>
      </c>
    </row>
    <row r="309" spans="2:5" x14ac:dyDescent="0.25">
      <c r="B309">
        <f t="shared" si="19"/>
        <v>301</v>
      </c>
      <c r="C309">
        <f t="shared" si="16"/>
        <v>-0.58583650351056171</v>
      </c>
      <c r="D309">
        <f t="shared" si="17"/>
        <v>3.7</v>
      </c>
      <c r="E309">
        <f t="shared" si="18"/>
        <v>3.4</v>
      </c>
    </row>
    <row r="310" spans="2:5" x14ac:dyDescent="0.25">
      <c r="B310">
        <f t="shared" si="19"/>
        <v>302</v>
      </c>
      <c r="C310">
        <f t="shared" si="16"/>
        <v>-0.54024048078213038</v>
      </c>
      <c r="D310">
        <f t="shared" si="17"/>
        <v>3.7</v>
      </c>
      <c r="E310">
        <f t="shared" si="18"/>
        <v>3.4</v>
      </c>
    </row>
    <row r="311" spans="2:5" x14ac:dyDescent="0.25">
      <c r="B311">
        <f t="shared" si="19"/>
        <v>303</v>
      </c>
      <c r="C311">
        <f t="shared" si="16"/>
        <v>-0.49335283972712141</v>
      </c>
      <c r="D311">
        <f t="shared" si="17"/>
        <v>3.7</v>
      </c>
      <c r="E311">
        <f t="shared" si="18"/>
        <v>3.4</v>
      </c>
    </row>
    <row r="312" spans="2:5" x14ac:dyDescent="0.25">
      <c r="B312">
        <f t="shared" si="19"/>
        <v>304</v>
      </c>
      <c r="C312">
        <f t="shared" si="16"/>
        <v>-0.4451878627752075</v>
      </c>
      <c r="D312">
        <f t="shared" si="17"/>
        <v>3.7</v>
      </c>
      <c r="E312">
        <f t="shared" si="18"/>
        <v>3.4</v>
      </c>
    </row>
    <row r="313" spans="2:5" x14ac:dyDescent="0.25">
      <c r="B313">
        <f t="shared" si="19"/>
        <v>305</v>
      </c>
      <c r="C313">
        <f t="shared" si="16"/>
        <v>-0.39576022144495848</v>
      </c>
      <c r="D313">
        <f t="shared" si="17"/>
        <v>3.7</v>
      </c>
      <c r="E313">
        <f t="shared" si="18"/>
        <v>3.4</v>
      </c>
    </row>
    <row r="314" spans="2:5" x14ac:dyDescent="0.25">
      <c r="B314">
        <f t="shared" si="19"/>
        <v>306</v>
      </c>
      <c r="C314">
        <f t="shared" si="16"/>
        <v>-0.34508497187473797</v>
      </c>
      <c r="D314">
        <f t="shared" si="17"/>
        <v>3.7</v>
      </c>
      <c r="E314">
        <f t="shared" si="18"/>
        <v>3.4</v>
      </c>
    </row>
    <row r="315" spans="2:5" x14ac:dyDescent="0.25">
      <c r="B315">
        <f t="shared" si="19"/>
        <v>307</v>
      </c>
      <c r="C315">
        <f t="shared" si="16"/>
        <v>-0.2931775502364653</v>
      </c>
      <c r="D315">
        <f t="shared" si="17"/>
        <v>3.7</v>
      </c>
      <c r="E315">
        <f t="shared" si="18"/>
        <v>3.4</v>
      </c>
    </row>
    <row r="316" spans="2:5" x14ac:dyDescent="0.25">
      <c r="B316">
        <f t="shared" si="19"/>
        <v>308</v>
      </c>
      <c r="C316">
        <f t="shared" si="16"/>
        <v>-0.24005376803360878</v>
      </c>
      <c r="D316">
        <f t="shared" si="17"/>
        <v>3.7</v>
      </c>
      <c r="E316">
        <f t="shared" si="18"/>
        <v>3.4</v>
      </c>
    </row>
    <row r="317" spans="2:5" x14ac:dyDescent="0.25">
      <c r="B317">
        <f t="shared" si="19"/>
        <v>309</v>
      </c>
      <c r="C317">
        <f t="shared" si="16"/>
        <v>-0.18572980728485389</v>
      </c>
      <c r="D317">
        <f t="shared" si="17"/>
        <v>3.7</v>
      </c>
      <c r="E317">
        <f t="shared" si="18"/>
        <v>3.4</v>
      </c>
    </row>
    <row r="318" spans="2:5" x14ac:dyDescent="0.25">
      <c r="B318">
        <f t="shared" si="19"/>
        <v>310</v>
      </c>
      <c r="C318">
        <f t="shared" si="16"/>
        <v>-0.13022221559489022</v>
      </c>
      <c r="D318">
        <f t="shared" si="17"/>
        <v>3.7</v>
      </c>
      <c r="E318">
        <f t="shared" si="18"/>
        <v>3.4</v>
      </c>
    </row>
    <row r="319" spans="2:5" x14ac:dyDescent="0.25">
      <c r="B319">
        <f t="shared" si="19"/>
        <v>311</v>
      </c>
      <c r="C319">
        <f t="shared" si="16"/>
        <v>-7.3547901113860892E-2</v>
      </c>
      <c r="D319">
        <f t="shared" si="17"/>
        <v>3.7</v>
      </c>
      <c r="E319">
        <f t="shared" si="18"/>
        <v>3.4</v>
      </c>
    </row>
    <row r="320" spans="2:5" x14ac:dyDescent="0.25">
      <c r="B320">
        <f t="shared" si="19"/>
        <v>312</v>
      </c>
      <c r="C320">
        <f t="shared" si="16"/>
        <v>-1.5724127386972597E-2</v>
      </c>
      <c r="D320">
        <f t="shared" si="17"/>
        <v>3.7</v>
      </c>
      <c r="E320">
        <f t="shared" si="18"/>
        <v>3.4</v>
      </c>
    </row>
    <row r="321" spans="2:5" x14ac:dyDescent="0.25">
      <c r="B321">
        <f t="shared" si="19"/>
        <v>313</v>
      </c>
      <c r="C321">
        <f t="shared" si="16"/>
        <v>4.3231491904148545E-2</v>
      </c>
      <c r="D321">
        <f t="shared" si="17"/>
        <v>3.7</v>
      </c>
      <c r="E321">
        <f t="shared" si="18"/>
        <v>3.4</v>
      </c>
    </row>
    <row r="322" spans="2:5" x14ac:dyDescent="0.25">
      <c r="B322">
        <f t="shared" si="19"/>
        <v>314</v>
      </c>
      <c r="C322">
        <f t="shared" si="16"/>
        <v>0.10330099830674433</v>
      </c>
      <c r="D322">
        <f t="shared" si="17"/>
        <v>3.7</v>
      </c>
      <c r="E322">
        <f t="shared" si="18"/>
        <v>3.4</v>
      </c>
    </row>
    <row r="323" spans="2:5" x14ac:dyDescent="0.25">
      <c r="B323">
        <f t="shared" si="19"/>
        <v>315</v>
      </c>
      <c r="C323">
        <f t="shared" si="16"/>
        <v>0.16446609406726154</v>
      </c>
      <c r="D323">
        <f t="shared" si="17"/>
        <v>3.7</v>
      </c>
      <c r="E323">
        <f t="shared" si="18"/>
        <v>3.4</v>
      </c>
    </row>
    <row r="324" spans="2:5" x14ac:dyDescent="0.25">
      <c r="B324">
        <f t="shared" si="19"/>
        <v>316</v>
      </c>
      <c r="C324">
        <f t="shared" si="16"/>
        <v>0.22670814770501213</v>
      </c>
      <c r="D324">
        <f t="shared" si="17"/>
        <v>3.7</v>
      </c>
      <c r="E324">
        <f t="shared" si="18"/>
        <v>3.4</v>
      </c>
    </row>
    <row r="325" spans="2:5" x14ac:dyDescent="0.25">
      <c r="B325">
        <f t="shared" si="19"/>
        <v>317</v>
      </c>
      <c r="C325">
        <f t="shared" si="16"/>
        <v>0.29000819968750902</v>
      </c>
      <c r="D325">
        <f t="shared" si="17"/>
        <v>3.7</v>
      </c>
      <c r="E325">
        <f t="shared" si="18"/>
        <v>3.4</v>
      </c>
    </row>
    <row r="326" spans="2:5" x14ac:dyDescent="0.25">
      <c r="B326">
        <f t="shared" si="19"/>
        <v>318</v>
      </c>
      <c r="C326">
        <f t="shared" si="16"/>
        <v>0.35434696820570943</v>
      </c>
      <c r="D326">
        <f t="shared" si="17"/>
        <v>3.7</v>
      </c>
      <c r="E326">
        <f t="shared" si="18"/>
        <v>3.4</v>
      </c>
    </row>
    <row r="327" spans="2:5" x14ac:dyDescent="0.25">
      <c r="B327">
        <f t="shared" si="19"/>
        <v>319</v>
      </c>
      <c r="C327">
        <f t="shared" si="16"/>
        <v>0.41970485504746335</v>
      </c>
      <c r="D327">
        <f t="shared" si="17"/>
        <v>3.7</v>
      </c>
      <c r="E327">
        <f t="shared" si="18"/>
        <v>3.4</v>
      </c>
    </row>
    <row r="328" spans="2:5" x14ac:dyDescent="0.25">
      <c r="B328">
        <f t="shared" si="19"/>
        <v>320</v>
      </c>
      <c r="C328">
        <f t="shared" ref="C328:C368" si="20">$B$2+$B$1*SIN(RADIANS(B328))</f>
        <v>0.48606195156730214</v>
      </c>
      <c r="D328">
        <f t="shared" ref="D328:D368" si="21">$B$2</f>
        <v>3.7</v>
      </c>
      <c r="E328">
        <f t="shared" ref="E328:E368" si="22">$B$3</f>
        <v>3.4</v>
      </c>
    </row>
    <row r="329" spans="2:5" x14ac:dyDescent="0.25">
      <c r="B329">
        <f t="shared" si="19"/>
        <v>321</v>
      </c>
      <c r="C329">
        <f t="shared" si="20"/>
        <v>0.55339804475081111</v>
      </c>
      <c r="D329">
        <f t="shared" si="21"/>
        <v>3.7</v>
      </c>
      <c r="E329">
        <f t="shared" si="22"/>
        <v>3.4</v>
      </c>
    </row>
    <row r="330" spans="2:5" x14ac:dyDescent="0.25">
      <c r="B330">
        <f t="shared" si="19"/>
        <v>322</v>
      </c>
      <c r="C330">
        <f t="shared" si="20"/>
        <v>0.62169262337170927</v>
      </c>
      <c r="D330">
        <f t="shared" si="21"/>
        <v>3.7</v>
      </c>
      <c r="E330">
        <f t="shared" si="22"/>
        <v>3.4</v>
      </c>
    </row>
    <row r="331" spans="2:5" x14ac:dyDescent="0.25">
      <c r="B331">
        <f t="shared" ref="B331:B368" si="23">B330+1</f>
        <v>323</v>
      </c>
      <c r="C331">
        <f t="shared" si="20"/>
        <v>0.69092488423975862</v>
      </c>
      <c r="D331">
        <f t="shared" si="21"/>
        <v>3.7</v>
      </c>
      <c r="E331">
        <f t="shared" si="22"/>
        <v>3.4</v>
      </c>
    </row>
    <row r="332" spans="2:5" x14ac:dyDescent="0.25">
      <c r="B332">
        <f t="shared" si="23"/>
        <v>324</v>
      </c>
      <c r="C332">
        <f t="shared" si="20"/>
        <v>0.76107373853763338</v>
      </c>
      <c r="D332">
        <f t="shared" si="21"/>
        <v>3.7</v>
      </c>
      <c r="E332">
        <f t="shared" si="22"/>
        <v>3.4</v>
      </c>
    </row>
    <row r="333" spans="2:5" x14ac:dyDescent="0.25">
      <c r="B333">
        <f t="shared" si="23"/>
        <v>325</v>
      </c>
      <c r="C333">
        <f t="shared" si="20"/>
        <v>0.83211781824476772</v>
      </c>
      <c r="D333">
        <f t="shared" si="21"/>
        <v>3.7</v>
      </c>
      <c r="E333">
        <f t="shared" si="22"/>
        <v>3.4</v>
      </c>
    </row>
    <row r="334" spans="2:5" x14ac:dyDescent="0.25">
      <c r="B334">
        <f t="shared" si="23"/>
        <v>326</v>
      </c>
      <c r="C334">
        <f t="shared" si="20"/>
        <v>0.90403548264626732</v>
      </c>
      <c r="D334">
        <f t="shared" si="21"/>
        <v>3.7</v>
      </c>
      <c r="E334">
        <f t="shared" si="22"/>
        <v>3.4</v>
      </c>
    </row>
    <row r="335" spans="2:5" x14ac:dyDescent="0.25">
      <c r="B335">
        <f t="shared" si="23"/>
        <v>327</v>
      </c>
      <c r="C335">
        <f t="shared" si="20"/>
        <v>0.97680482492486531</v>
      </c>
      <c r="D335">
        <f t="shared" si="21"/>
        <v>3.7</v>
      </c>
      <c r="E335">
        <f t="shared" si="22"/>
        <v>3.4</v>
      </c>
    </row>
    <row r="336" spans="2:5" x14ac:dyDescent="0.25">
      <c r="B336">
        <f t="shared" si="23"/>
        <v>328</v>
      </c>
      <c r="C336">
        <f t="shared" si="20"/>
        <v>1.050403678833975</v>
      </c>
      <c r="D336">
        <f t="shared" si="21"/>
        <v>3.7</v>
      </c>
      <c r="E336">
        <f t="shared" si="22"/>
        <v>3.4</v>
      </c>
    </row>
    <row r="337" spans="2:5" x14ac:dyDescent="0.25">
      <c r="B337">
        <f t="shared" si="23"/>
        <v>329</v>
      </c>
      <c r="C337">
        <f t="shared" si="20"/>
        <v>1.1248096254497275</v>
      </c>
      <c r="D337">
        <f t="shared" si="21"/>
        <v>3.7</v>
      </c>
      <c r="E337">
        <f t="shared" si="22"/>
        <v>3.4</v>
      </c>
    </row>
    <row r="338" spans="2:5" x14ac:dyDescent="0.25">
      <c r="B338">
        <f t="shared" si="23"/>
        <v>330</v>
      </c>
      <c r="C338">
        <f t="shared" si="20"/>
        <v>1.199999999999998</v>
      </c>
      <c r="D338">
        <f t="shared" si="21"/>
        <v>3.7</v>
      </c>
      <c r="E338">
        <f t="shared" si="22"/>
        <v>3.4</v>
      </c>
    </row>
    <row r="339" spans="2:5" x14ac:dyDescent="0.25">
      <c r="B339">
        <f t="shared" si="23"/>
        <v>331</v>
      </c>
      <c r="C339">
        <f t="shared" si="20"/>
        <v>1.2759518987683158</v>
      </c>
      <c r="D339">
        <f t="shared" si="21"/>
        <v>3.7</v>
      </c>
      <c r="E339">
        <f t="shared" si="22"/>
        <v>3.4</v>
      </c>
    </row>
    <row r="340" spans="2:5" x14ac:dyDescent="0.25">
      <c r="B340">
        <f t="shared" si="23"/>
        <v>332</v>
      </c>
      <c r="C340">
        <f t="shared" si="20"/>
        <v>1.352642186070546</v>
      </c>
      <c r="D340">
        <f t="shared" si="21"/>
        <v>3.7</v>
      </c>
      <c r="E340">
        <f t="shared" si="22"/>
        <v>3.4</v>
      </c>
    </row>
    <row r="341" spans="2:5" x14ac:dyDescent="0.25">
      <c r="B341">
        <f t="shared" si="23"/>
        <v>333</v>
      </c>
      <c r="C341">
        <f t="shared" si="20"/>
        <v>1.4300475013022655</v>
      </c>
      <c r="D341">
        <f t="shared" si="21"/>
        <v>3.7</v>
      </c>
      <c r="E341">
        <f t="shared" si="22"/>
        <v>3.4</v>
      </c>
    </row>
    <row r="342" spans="2:5" x14ac:dyDescent="0.25">
      <c r="B342">
        <f t="shared" si="23"/>
        <v>334</v>
      </c>
      <c r="C342">
        <f t="shared" si="20"/>
        <v>1.5081442660546114</v>
      </c>
      <c r="D342">
        <f t="shared" si="21"/>
        <v>3.7</v>
      </c>
      <c r="E342">
        <f t="shared" si="22"/>
        <v>3.4</v>
      </c>
    </row>
    <row r="343" spans="2:5" x14ac:dyDescent="0.25">
      <c r="B343">
        <f t="shared" si="23"/>
        <v>335</v>
      </c>
      <c r="C343">
        <f t="shared" si="20"/>
        <v>1.5869086912965042</v>
      </c>
      <c r="D343">
        <f t="shared" si="21"/>
        <v>3.7</v>
      </c>
      <c r="E343">
        <f t="shared" si="22"/>
        <v>3.4</v>
      </c>
    </row>
    <row r="344" spans="2:5" x14ac:dyDescent="0.25">
      <c r="B344">
        <f t="shared" si="23"/>
        <v>336</v>
      </c>
      <c r="C344">
        <f t="shared" si="20"/>
        <v>1.6663167846209994</v>
      </c>
      <c r="D344">
        <f t="shared" si="21"/>
        <v>3.7</v>
      </c>
      <c r="E344">
        <f t="shared" si="22"/>
        <v>3.4</v>
      </c>
    </row>
    <row r="345" spans="2:5" x14ac:dyDescent="0.25">
      <c r="B345">
        <f t="shared" si="23"/>
        <v>337</v>
      </c>
      <c r="C345">
        <f t="shared" si="20"/>
        <v>1.7463443575536308</v>
      </c>
      <c r="D345">
        <f t="shared" si="21"/>
        <v>3.7</v>
      </c>
      <c r="E345">
        <f t="shared" si="22"/>
        <v>3.4</v>
      </c>
    </row>
    <row r="346" spans="2:5" x14ac:dyDescent="0.25">
      <c r="B346">
        <f t="shared" si="23"/>
        <v>338</v>
      </c>
      <c r="C346">
        <f t="shared" si="20"/>
        <v>1.8269670329204384</v>
      </c>
      <c r="D346">
        <f t="shared" si="21"/>
        <v>3.7</v>
      </c>
      <c r="E346">
        <f t="shared" si="22"/>
        <v>3.4</v>
      </c>
    </row>
    <row r="347" spans="2:5" x14ac:dyDescent="0.25">
      <c r="B347">
        <f t="shared" si="23"/>
        <v>339</v>
      </c>
      <c r="C347">
        <f t="shared" si="20"/>
        <v>1.9081602522734964</v>
      </c>
      <c r="D347">
        <f t="shared" si="21"/>
        <v>3.7</v>
      </c>
      <c r="E347">
        <f t="shared" si="22"/>
        <v>3.4</v>
      </c>
    </row>
    <row r="348" spans="2:5" x14ac:dyDescent="0.25">
      <c r="B348">
        <f t="shared" si="23"/>
        <v>340</v>
      </c>
      <c r="C348">
        <f t="shared" si="20"/>
        <v>1.9898992833716571</v>
      </c>
      <c r="D348">
        <f t="shared" si="21"/>
        <v>3.7</v>
      </c>
      <c r="E348">
        <f t="shared" si="22"/>
        <v>3.4</v>
      </c>
    </row>
    <row r="349" spans="2:5" x14ac:dyDescent="0.25">
      <c r="B349">
        <f t="shared" si="23"/>
        <v>341</v>
      </c>
      <c r="C349">
        <f t="shared" si="20"/>
        <v>2.0721592277142165</v>
      </c>
      <c r="D349">
        <f t="shared" si="21"/>
        <v>3.7</v>
      </c>
      <c r="E349">
        <f t="shared" si="22"/>
        <v>3.4</v>
      </c>
    </row>
    <row r="350" spans="2:5" x14ac:dyDescent="0.25">
      <c r="B350">
        <f t="shared" si="23"/>
        <v>342</v>
      </c>
      <c r="C350">
        <f t="shared" si="20"/>
        <v>2.154915028125262</v>
      </c>
      <c r="D350">
        <f t="shared" si="21"/>
        <v>3.7</v>
      </c>
      <c r="E350">
        <f t="shared" si="22"/>
        <v>3.4</v>
      </c>
    </row>
    <row r="351" spans="2:5" x14ac:dyDescent="0.25">
      <c r="B351">
        <f t="shared" si="23"/>
        <v>343</v>
      </c>
      <c r="C351">
        <f t="shared" si="20"/>
        <v>2.2381414763863141</v>
      </c>
      <c r="D351">
        <f t="shared" si="21"/>
        <v>3.7</v>
      </c>
      <c r="E351">
        <f t="shared" si="22"/>
        <v>3.4</v>
      </c>
    </row>
    <row r="352" spans="2:5" x14ac:dyDescent="0.25">
      <c r="B352">
        <f t="shared" si="23"/>
        <v>344</v>
      </c>
      <c r="C352">
        <f t="shared" si="20"/>
        <v>2.3218132209150055</v>
      </c>
      <c r="D352">
        <f t="shared" si="21"/>
        <v>3.7</v>
      </c>
      <c r="E352">
        <f t="shared" si="22"/>
        <v>3.4</v>
      </c>
    </row>
    <row r="353" spans="2:5" x14ac:dyDescent="0.25">
      <c r="B353">
        <f t="shared" si="23"/>
        <v>345</v>
      </c>
      <c r="C353">
        <f t="shared" si="20"/>
        <v>2.4059047744873965</v>
      </c>
      <c r="D353">
        <f t="shared" si="21"/>
        <v>3.7</v>
      </c>
      <c r="E353">
        <f t="shared" si="22"/>
        <v>3.4</v>
      </c>
    </row>
    <row r="354" spans="2:5" x14ac:dyDescent="0.25">
      <c r="B354">
        <f t="shared" si="23"/>
        <v>346</v>
      </c>
      <c r="C354">
        <f t="shared" si="20"/>
        <v>2.4903905220016611</v>
      </c>
      <c r="D354">
        <f t="shared" si="21"/>
        <v>3.7</v>
      </c>
      <c r="E354">
        <f t="shared" si="22"/>
        <v>3.4</v>
      </c>
    </row>
    <row r="355" spans="2:5" x14ac:dyDescent="0.25">
      <c r="B355">
        <f t="shared" si="23"/>
        <v>347</v>
      </c>
      <c r="C355">
        <f t="shared" si="20"/>
        <v>2.5752447282806736</v>
      </c>
      <c r="D355">
        <f t="shared" si="21"/>
        <v>3.7</v>
      </c>
      <c r="E355">
        <f t="shared" si="22"/>
        <v>3.4</v>
      </c>
    </row>
    <row r="356" spans="2:5" x14ac:dyDescent="0.25">
      <c r="B356">
        <f t="shared" si="23"/>
        <v>348</v>
      </c>
      <c r="C356">
        <f t="shared" si="20"/>
        <v>2.6604415459112007</v>
      </c>
      <c r="D356">
        <f t="shared" si="21"/>
        <v>3.7</v>
      </c>
      <c r="E356">
        <f t="shared" si="22"/>
        <v>3.4</v>
      </c>
    </row>
    <row r="357" spans="2:5" x14ac:dyDescent="0.25">
      <c r="B357">
        <f t="shared" si="23"/>
        <v>349</v>
      </c>
      <c r="C357">
        <f t="shared" si="20"/>
        <v>2.7459550231172769</v>
      </c>
      <c r="D357">
        <f t="shared" si="21"/>
        <v>3.7</v>
      </c>
      <c r="E357">
        <f t="shared" si="22"/>
        <v>3.4</v>
      </c>
    </row>
    <row r="358" spans="2:5" x14ac:dyDescent="0.25">
      <c r="B358">
        <f t="shared" si="23"/>
        <v>350</v>
      </c>
      <c r="C358">
        <f t="shared" si="20"/>
        <v>2.831759111665348</v>
      </c>
      <c r="D358">
        <f t="shared" si="21"/>
        <v>3.7</v>
      </c>
      <c r="E358">
        <f t="shared" si="22"/>
        <v>3.4</v>
      </c>
    </row>
    <row r="359" spans="2:5" x14ac:dyDescent="0.25">
      <c r="B359">
        <f t="shared" si="23"/>
        <v>351</v>
      </c>
      <c r="C359">
        <f t="shared" si="20"/>
        <v>2.9178276747988443</v>
      </c>
      <c r="D359">
        <f t="shared" si="21"/>
        <v>3.7</v>
      </c>
      <c r="E359">
        <f t="shared" si="22"/>
        <v>3.4</v>
      </c>
    </row>
    <row r="360" spans="2:5" x14ac:dyDescent="0.25">
      <c r="B360">
        <f t="shared" si="23"/>
        <v>352</v>
      </c>
      <c r="C360">
        <f t="shared" si="20"/>
        <v>3.0041344951996707</v>
      </c>
      <c r="D360">
        <f t="shared" si="21"/>
        <v>3.7</v>
      </c>
      <c r="E360">
        <f t="shared" si="22"/>
        <v>3.4</v>
      </c>
    </row>
    <row r="361" spans="2:5" x14ac:dyDescent="0.25">
      <c r="B361">
        <f t="shared" si="23"/>
        <v>353</v>
      </c>
      <c r="C361">
        <f t="shared" si="20"/>
        <v>3.0906532829742641</v>
      </c>
      <c r="D361">
        <f t="shared" si="21"/>
        <v>3.7</v>
      </c>
      <c r="E361">
        <f t="shared" si="22"/>
        <v>3.4</v>
      </c>
    </row>
    <row r="362" spans="2:5" x14ac:dyDescent="0.25">
      <c r="B362">
        <f t="shared" si="23"/>
        <v>354</v>
      </c>
      <c r="C362">
        <f t="shared" si="20"/>
        <v>3.1773576836617332</v>
      </c>
      <c r="D362">
        <f t="shared" si="21"/>
        <v>3.7</v>
      </c>
      <c r="E362">
        <f t="shared" si="22"/>
        <v>3.4</v>
      </c>
    </row>
    <row r="363" spans="2:5" x14ac:dyDescent="0.25">
      <c r="B363">
        <f t="shared" si="23"/>
        <v>355</v>
      </c>
      <c r="C363">
        <f t="shared" si="20"/>
        <v>3.2642212862617086</v>
      </c>
      <c r="D363">
        <f t="shared" si="21"/>
        <v>3.7</v>
      </c>
      <c r="E363">
        <f t="shared" si="22"/>
        <v>3.4</v>
      </c>
    </row>
    <row r="364" spans="2:5" x14ac:dyDescent="0.25">
      <c r="B364">
        <f t="shared" si="23"/>
        <v>356</v>
      </c>
      <c r="C364">
        <f t="shared" si="20"/>
        <v>3.351217631279372</v>
      </c>
      <c r="D364">
        <f t="shared" si="21"/>
        <v>3.7</v>
      </c>
      <c r="E364">
        <f t="shared" si="22"/>
        <v>3.4</v>
      </c>
    </row>
    <row r="365" spans="2:5" x14ac:dyDescent="0.25">
      <c r="B365">
        <f t="shared" si="23"/>
        <v>357</v>
      </c>
      <c r="C365">
        <f t="shared" si="20"/>
        <v>3.4383202187852784</v>
      </c>
      <c r="D365">
        <f t="shared" si="21"/>
        <v>3.7</v>
      </c>
      <c r="E365">
        <f t="shared" si="22"/>
        <v>3.4</v>
      </c>
    </row>
    <row r="366" spans="2:5" x14ac:dyDescent="0.25">
      <c r="B366">
        <f t="shared" si="23"/>
        <v>358</v>
      </c>
      <c r="C366">
        <f t="shared" si="20"/>
        <v>3.5255025164874962</v>
      </c>
      <c r="D366">
        <f t="shared" si="21"/>
        <v>3.7</v>
      </c>
      <c r="E366">
        <f t="shared" si="22"/>
        <v>3.4</v>
      </c>
    </row>
    <row r="367" spans="2:5" x14ac:dyDescent="0.25">
      <c r="B367">
        <f t="shared" si="23"/>
        <v>359</v>
      </c>
      <c r="C367">
        <f t="shared" si="20"/>
        <v>3.6127379678135823</v>
      </c>
      <c r="D367">
        <f t="shared" si="21"/>
        <v>3.7</v>
      </c>
      <c r="E367">
        <f t="shared" si="22"/>
        <v>3.4</v>
      </c>
    </row>
    <row r="368" spans="2:5" x14ac:dyDescent="0.25">
      <c r="B368">
        <f t="shared" si="23"/>
        <v>360</v>
      </c>
      <c r="C368">
        <f t="shared" si="20"/>
        <v>3.6999999999999988</v>
      </c>
      <c r="D368">
        <f t="shared" si="21"/>
        <v>3.7</v>
      </c>
      <c r="E368">
        <f t="shared" si="22"/>
        <v>3.4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37FC1-E83D-4D87-A30A-D769102DC541}">
  <dimension ref="A1:K28"/>
  <sheetViews>
    <sheetView workbookViewId="0">
      <selection activeCell="H24" sqref="H24"/>
    </sheetView>
  </sheetViews>
  <sheetFormatPr defaultRowHeight="15" x14ac:dyDescent="0.25"/>
  <cols>
    <col min="3" max="4" width="10.85546875" customWidth="1"/>
    <col min="5" max="5" width="10" customWidth="1"/>
    <col min="6" max="6" width="10.42578125" bestFit="1" customWidth="1"/>
    <col min="7" max="9" width="10.42578125" customWidth="1"/>
  </cols>
  <sheetData>
    <row r="1" spans="1:11" ht="15.75" thickBot="1" x14ac:dyDescent="0.3">
      <c r="A1" t="s">
        <v>90</v>
      </c>
    </row>
    <row r="2" spans="1:11" ht="30" x14ac:dyDescent="0.25">
      <c r="A2" s="3" t="s">
        <v>1</v>
      </c>
      <c r="B2" s="4" t="s">
        <v>2</v>
      </c>
      <c r="C2" s="4" t="s">
        <v>85</v>
      </c>
      <c r="D2" s="4" t="s">
        <v>84</v>
      </c>
      <c r="E2" s="4" t="s">
        <v>87</v>
      </c>
      <c r="F2" s="4" t="s">
        <v>88</v>
      </c>
      <c r="G2" s="106" t="s">
        <v>83</v>
      </c>
      <c r="H2" s="106" t="s">
        <v>89</v>
      </c>
      <c r="I2" s="106" t="s">
        <v>86</v>
      </c>
      <c r="J2" s="5" t="s">
        <v>35</v>
      </c>
      <c r="K2" s="109"/>
    </row>
    <row r="3" spans="1:11" x14ac:dyDescent="0.25">
      <c r="A3" s="6">
        <v>80</v>
      </c>
      <c r="B3" s="1">
        <v>3.75</v>
      </c>
      <c r="C3" s="1">
        <v>2</v>
      </c>
      <c r="D3" s="110">
        <f>20*LOG(0.353*C3/SQRT(0.001*50))</f>
        <v>9.9863939776758865</v>
      </c>
      <c r="E3" s="1">
        <v>-6</v>
      </c>
      <c r="F3" s="1">
        <f>E3+30</f>
        <v>24</v>
      </c>
      <c r="G3" s="107">
        <v>-13</v>
      </c>
      <c r="H3" s="116">
        <f>F3-G3</f>
        <v>37</v>
      </c>
      <c r="I3" s="112">
        <f>10^(F3/10)</f>
        <v>251.18864315095806</v>
      </c>
      <c r="J3" s="114">
        <f>F3-D3</f>
        <v>14.013606022324113</v>
      </c>
    </row>
    <row r="4" spans="1:11" x14ac:dyDescent="0.25">
      <c r="A4" s="6">
        <v>80</v>
      </c>
      <c r="B4" s="1">
        <v>3.75</v>
      </c>
      <c r="C4" s="1">
        <v>5</v>
      </c>
      <c r="D4" s="110">
        <f t="shared" ref="D4:D15" si="0">20*LOG(0.353*C4/SQRT(0.001*50))</f>
        <v>17.945194151116638</v>
      </c>
      <c r="E4" s="1">
        <v>2</v>
      </c>
      <c r="F4" s="1">
        <f t="shared" ref="F4:F15" si="1">E4+30</f>
        <v>32</v>
      </c>
      <c r="G4" s="107">
        <v>-5</v>
      </c>
      <c r="H4" s="116">
        <f t="shared" ref="H4:H15" si="2">F4-G4</f>
        <v>37</v>
      </c>
      <c r="I4" s="112">
        <f t="shared" ref="I4:I15" si="3">10^(F4/10)</f>
        <v>1584.8931924611156</v>
      </c>
      <c r="J4" s="114">
        <f t="shared" ref="J4:J15" si="4">F4-D4</f>
        <v>14.054805848883362</v>
      </c>
    </row>
    <row r="5" spans="1:11" x14ac:dyDescent="0.25">
      <c r="A5" s="6">
        <v>80</v>
      </c>
      <c r="B5" s="1">
        <v>3.75</v>
      </c>
      <c r="C5" s="1">
        <v>10</v>
      </c>
      <c r="D5" s="110">
        <f t="shared" si="0"/>
        <v>23.965794064396263</v>
      </c>
      <c r="E5" s="1">
        <v>6</v>
      </c>
      <c r="F5" s="1">
        <f t="shared" si="1"/>
        <v>36</v>
      </c>
      <c r="G5" s="107">
        <v>-14</v>
      </c>
      <c r="H5" s="117">
        <f t="shared" si="2"/>
        <v>50</v>
      </c>
      <c r="I5" s="112">
        <f t="shared" si="3"/>
        <v>3981.0717055349769</v>
      </c>
      <c r="J5" s="114">
        <f t="shared" si="4"/>
        <v>12.034205935603737</v>
      </c>
    </row>
    <row r="6" spans="1:11" x14ac:dyDescent="0.25">
      <c r="A6" s="6">
        <v>40</v>
      </c>
      <c r="B6" s="1">
        <v>7.12</v>
      </c>
      <c r="C6" s="1">
        <v>2</v>
      </c>
      <c r="D6" s="110">
        <f t="shared" si="0"/>
        <v>9.9863939776758865</v>
      </c>
      <c r="E6" s="1">
        <v>-8</v>
      </c>
      <c r="F6" s="1">
        <f t="shared" si="1"/>
        <v>22</v>
      </c>
      <c r="G6" s="107"/>
      <c r="H6" s="107"/>
      <c r="I6" s="112">
        <f t="shared" si="3"/>
        <v>158.48931924611153</v>
      </c>
      <c r="J6" s="114">
        <f t="shared" si="4"/>
        <v>12.013606022324113</v>
      </c>
    </row>
    <row r="7" spans="1:11" x14ac:dyDescent="0.25">
      <c r="A7" s="6">
        <v>40</v>
      </c>
      <c r="B7" s="1">
        <v>7.12</v>
      </c>
      <c r="C7" s="1">
        <v>5</v>
      </c>
      <c r="D7" s="110">
        <f t="shared" si="0"/>
        <v>17.945194151116638</v>
      </c>
      <c r="E7" s="1">
        <v>4</v>
      </c>
      <c r="F7" s="1">
        <f t="shared" si="1"/>
        <v>34</v>
      </c>
      <c r="G7" s="107">
        <v>-7</v>
      </c>
      <c r="H7" s="116">
        <f t="shared" si="2"/>
        <v>41</v>
      </c>
      <c r="I7" s="112">
        <f t="shared" si="3"/>
        <v>2511.8864315095811</v>
      </c>
      <c r="J7" s="114">
        <f t="shared" si="4"/>
        <v>16.054805848883362</v>
      </c>
    </row>
    <row r="8" spans="1:11" x14ac:dyDescent="0.25">
      <c r="A8" s="6">
        <v>40</v>
      </c>
      <c r="B8" s="1">
        <v>7.12</v>
      </c>
      <c r="C8" s="1">
        <v>10</v>
      </c>
      <c r="D8" s="110">
        <f t="shared" si="0"/>
        <v>23.965794064396263</v>
      </c>
      <c r="E8" s="1">
        <v>6</v>
      </c>
      <c r="F8" s="1">
        <f t="shared" si="1"/>
        <v>36</v>
      </c>
      <c r="G8" s="107">
        <v>-3</v>
      </c>
      <c r="H8" s="116">
        <f t="shared" si="2"/>
        <v>39</v>
      </c>
      <c r="I8" s="112">
        <f t="shared" si="3"/>
        <v>3981.0717055349769</v>
      </c>
      <c r="J8" s="114">
        <f t="shared" si="4"/>
        <v>12.034205935603737</v>
      </c>
    </row>
    <row r="9" spans="1:11" x14ac:dyDescent="0.25">
      <c r="A9" s="6">
        <v>20</v>
      </c>
      <c r="B9" s="1">
        <v>14.12</v>
      </c>
      <c r="C9" s="1">
        <v>2</v>
      </c>
      <c r="D9" s="110">
        <f t="shared" si="0"/>
        <v>9.9863939776758865</v>
      </c>
      <c r="E9" s="1">
        <v>-6</v>
      </c>
      <c r="F9" s="1">
        <f t="shared" si="1"/>
        <v>24</v>
      </c>
      <c r="G9" s="107"/>
      <c r="H9" s="107"/>
      <c r="I9" s="112">
        <f t="shared" si="3"/>
        <v>251.18864315095806</v>
      </c>
      <c r="J9" s="114">
        <f t="shared" si="4"/>
        <v>14.013606022324113</v>
      </c>
    </row>
    <row r="10" spans="1:11" x14ac:dyDescent="0.25">
      <c r="A10" s="6">
        <v>20</v>
      </c>
      <c r="B10" s="1">
        <v>14.12</v>
      </c>
      <c r="C10" s="1">
        <v>5</v>
      </c>
      <c r="D10" s="110">
        <f t="shared" si="0"/>
        <v>17.945194151116638</v>
      </c>
      <c r="E10" s="1">
        <v>5</v>
      </c>
      <c r="F10" s="1">
        <f t="shared" si="1"/>
        <v>35</v>
      </c>
      <c r="G10" s="107">
        <v>-16</v>
      </c>
      <c r="H10" s="117">
        <f t="shared" si="2"/>
        <v>51</v>
      </c>
      <c r="I10" s="112">
        <f t="shared" si="3"/>
        <v>3162.2776601683804</v>
      </c>
      <c r="J10" s="114">
        <f t="shared" si="4"/>
        <v>17.054805848883362</v>
      </c>
    </row>
    <row r="11" spans="1:11" x14ac:dyDescent="0.25">
      <c r="A11" s="6">
        <v>20</v>
      </c>
      <c r="B11" s="1">
        <v>14.12</v>
      </c>
      <c r="C11" s="1">
        <v>10</v>
      </c>
      <c r="D11" s="110">
        <f t="shared" si="0"/>
        <v>23.965794064396263</v>
      </c>
      <c r="E11" s="1">
        <v>7</v>
      </c>
      <c r="F11" s="1">
        <f t="shared" si="1"/>
        <v>37</v>
      </c>
      <c r="G11" s="107">
        <v>-11</v>
      </c>
      <c r="H11" s="117">
        <f t="shared" si="2"/>
        <v>48</v>
      </c>
      <c r="I11" s="112">
        <f t="shared" si="3"/>
        <v>5011.8723362727324</v>
      </c>
      <c r="J11" s="114">
        <f t="shared" si="4"/>
        <v>13.034205935603737</v>
      </c>
    </row>
    <row r="12" spans="1:11" x14ac:dyDescent="0.25">
      <c r="A12" s="6">
        <v>15</v>
      </c>
      <c r="B12" s="1">
        <v>21.2</v>
      </c>
      <c r="C12" s="1">
        <v>2</v>
      </c>
      <c r="D12" s="110">
        <f t="shared" si="0"/>
        <v>9.9863939776758865</v>
      </c>
      <c r="E12" s="1">
        <v>-6</v>
      </c>
      <c r="F12" s="1">
        <f t="shared" si="1"/>
        <v>24</v>
      </c>
      <c r="G12" s="107"/>
      <c r="H12" s="107"/>
      <c r="I12" s="112">
        <f t="shared" si="3"/>
        <v>251.18864315095806</v>
      </c>
      <c r="J12" s="114">
        <f t="shared" si="4"/>
        <v>14.013606022324113</v>
      </c>
    </row>
    <row r="13" spans="1:11" x14ac:dyDescent="0.25">
      <c r="A13" s="6">
        <v>15</v>
      </c>
      <c r="B13" s="1">
        <v>21.2</v>
      </c>
      <c r="C13" s="1">
        <v>5</v>
      </c>
      <c r="D13" s="110">
        <f t="shared" si="0"/>
        <v>17.945194151116638</v>
      </c>
      <c r="E13" s="1">
        <v>2</v>
      </c>
      <c r="F13" s="1">
        <f t="shared" si="1"/>
        <v>32</v>
      </c>
      <c r="G13" s="107">
        <v>-16</v>
      </c>
      <c r="H13" s="117">
        <f t="shared" si="2"/>
        <v>48</v>
      </c>
      <c r="I13" s="112">
        <f t="shared" si="3"/>
        <v>1584.8931924611156</v>
      </c>
      <c r="J13" s="114">
        <f t="shared" si="4"/>
        <v>14.054805848883362</v>
      </c>
    </row>
    <row r="14" spans="1:11" x14ac:dyDescent="0.25">
      <c r="A14" s="6">
        <v>10</v>
      </c>
      <c r="B14" s="1">
        <v>29</v>
      </c>
      <c r="C14" s="1">
        <v>2</v>
      </c>
      <c r="D14" s="110">
        <f t="shared" si="0"/>
        <v>9.9863939776758865</v>
      </c>
      <c r="E14" s="1">
        <v>-5</v>
      </c>
      <c r="F14" s="1">
        <f t="shared" si="1"/>
        <v>25</v>
      </c>
      <c r="G14" s="107">
        <v>-19</v>
      </c>
      <c r="H14" s="117">
        <f t="shared" si="2"/>
        <v>44</v>
      </c>
      <c r="I14" s="112">
        <f t="shared" si="3"/>
        <v>316.22776601683825</v>
      </c>
      <c r="J14" s="114">
        <f t="shared" si="4"/>
        <v>15.013606022324113</v>
      </c>
    </row>
    <row r="15" spans="1:11" ht="15.75" thickBot="1" x14ac:dyDescent="0.3">
      <c r="A15" s="8">
        <v>10</v>
      </c>
      <c r="B15" s="9">
        <v>29</v>
      </c>
      <c r="C15" s="9">
        <v>5</v>
      </c>
      <c r="D15" s="111">
        <f t="shared" si="0"/>
        <v>17.945194151116638</v>
      </c>
      <c r="E15" s="9">
        <v>4</v>
      </c>
      <c r="F15" s="108">
        <f t="shared" si="1"/>
        <v>34</v>
      </c>
      <c r="G15" s="108">
        <v>-16</v>
      </c>
      <c r="H15" s="118">
        <f t="shared" si="2"/>
        <v>50</v>
      </c>
      <c r="I15" s="113">
        <f t="shared" si="3"/>
        <v>2511.8864315095811</v>
      </c>
      <c r="J15" s="115">
        <f t="shared" si="4"/>
        <v>16.054805848883362</v>
      </c>
    </row>
    <row r="17" spans="1:10" ht="15.75" thickBot="1" x14ac:dyDescent="0.3">
      <c r="A17" t="s">
        <v>91</v>
      </c>
    </row>
    <row r="18" spans="1:10" ht="45" x14ac:dyDescent="0.25">
      <c r="A18" s="3" t="s">
        <v>1</v>
      </c>
      <c r="B18" s="4" t="s">
        <v>2</v>
      </c>
      <c r="C18" s="4" t="s">
        <v>93</v>
      </c>
      <c r="D18" s="4" t="s">
        <v>92</v>
      </c>
      <c r="E18" s="4" t="s">
        <v>94</v>
      </c>
      <c r="F18" s="4" t="s">
        <v>95</v>
      </c>
      <c r="G18" s="106" t="s">
        <v>83</v>
      </c>
      <c r="H18" s="106" t="s">
        <v>89</v>
      </c>
      <c r="I18" s="106" t="s">
        <v>86</v>
      </c>
      <c r="J18" s="5" t="s">
        <v>35</v>
      </c>
    </row>
    <row r="19" spans="1:10" x14ac:dyDescent="0.25">
      <c r="A19" s="6">
        <v>80</v>
      </c>
      <c r="B19" s="1">
        <v>3.75</v>
      </c>
      <c r="C19" s="1">
        <v>-10</v>
      </c>
      <c r="D19" s="110">
        <v>-10</v>
      </c>
      <c r="E19" s="1">
        <v>-14</v>
      </c>
      <c r="F19" s="1">
        <f>E19+30</f>
        <v>16</v>
      </c>
      <c r="G19" s="107"/>
      <c r="H19" s="119"/>
      <c r="I19" s="112">
        <f>10^(F19/10)</f>
        <v>39.810717055349755</v>
      </c>
      <c r="J19" s="114">
        <f>F19-D19</f>
        <v>26</v>
      </c>
    </row>
    <row r="20" spans="1:10" x14ac:dyDescent="0.25">
      <c r="A20" s="6">
        <v>80</v>
      </c>
      <c r="B20" s="1">
        <v>3.75</v>
      </c>
      <c r="C20" s="1">
        <v>10</v>
      </c>
      <c r="D20" s="110">
        <v>-10</v>
      </c>
      <c r="E20" s="1">
        <v>6</v>
      </c>
      <c r="F20" s="1">
        <f t="shared" ref="F20:F26" si="5">E20+30</f>
        <v>36</v>
      </c>
      <c r="G20" s="107">
        <f>-41+30</f>
        <v>-11</v>
      </c>
      <c r="H20" s="119">
        <f t="shared" ref="H20" si="6">F20-G20</f>
        <v>47</v>
      </c>
      <c r="I20" s="112">
        <f t="shared" ref="I20:I26" si="7">10^(F20/10)</f>
        <v>3981.0717055349769</v>
      </c>
      <c r="J20" s="114">
        <f t="shared" ref="J20:J26" si="8">F20-D20</f>
        <v>46</v>
      </c>
    </row>
    <row r="21" spans="1:10" x14ac:dyDescent="0.25">
      <c r="A21" s="6">
        <v>40</v>
      </c>
      <c r="B21" s="1">
        <v>7.12</v>
      </c>
      <c r="C21" s="1">
        <v>-10</v>
      </c>
      <c r="D21" s="110">
        <v>-10</v>
      </c>
      <c r="E21" s="1">
        <v>-5</v>
      </c>
      <c r="F21" s="1">
        <f t="shared" si="5"/>
        <v>25</v>
      </c>
      <c r="G21" s="107"/>
      <c r="H21" s="119"/>
      <c r="I21" s="112">
        <f t="shared" si="7"/>
        <v>316.22776601683825</v>
      </c>
      <c r="J21" s="114">
        <f t="shared" si="8"/>
        <v>35</v>
      </c>
    </row>
    <row r="22" spans="1:10" x14ac:dyDescent="0.25">
      <c r="A22" s="6">
        <v>40</v>
      </c>
      <c r="B22" s="1">
        <v>7.12</v>
      </c>
      <c r="C22" s="1">
        <v>10</v>
      </c>
      <c r="D22" s="110">
        <v>-10</v>
      </c>
      <c r="E22" s="1">
        <v>6</v>
      </c>
      <c r="F22" s="1">
        <f t="shared" si="5"/>
        <v>36</v>
      </c>
      <c r="G22" s="107">
        <f>-35+30</f>
        <v>-5</v>
      </c>
      <c r="H22" s="116">
        <f t="shared" ref="H22" si="9">F22-G22</f>
        <v>41</v>
      </c>
      <c r="I22" s="112">
        <f t="shared" si="7"/>
        <v>3981.0717055349769</v>
      </c>
      <c r="J22" s="114">
        <f t="shared" si="8"/>
        <v>46</v>
      </c>
    </row>
    <row r="23" spans="1:10" x14ac:dyDescent="0.25">
      <c r="A23" s="6">
        <v>20</v>
      </c>
      <c r="B23" s="1">
        <v>14.12</v>
      </c>
      <c r="C23" s="1">
        <v>-10</v>
      </c>
      <c r="D23" s="110">
        <v>-10</v>
      </c>
      <c r="E23" s="1">
        <v>-21</v>
      </c>
      <c r="F23" s="1">
        <f t="shared" si="5"/>
        <v>9</v>
      </c>
      <c r="G23" s="107"/>
      <c r="H23" s="119"/>
      <c r="I23" s="112">
        <f t="shared" si="7"/>
        <v>7.9432823472428176</v>
      </c>
      <c r="J23" s="114">
        <f t="shared" si="8"/>
        <v>19</v>
      </c>
    </row>
    <row r="24" spans="1:10" x14ac:dyDescent="0.25">
      <c r="A24" s="6">
        <v>20</v>
      </c>
      <c r="B24" s="1">
        <v>14.12</v>
      </c>
      <c r="C24" s="1">
        <v>10</v>
      </c>
      <c r="D24" s="110">
        <v>-10</v>
      </c>
      <c r="E24" s="1">
        <v>4</v>
      </c>
      <c r="F24" s="1">
        <f t="shared" si="5"/>
        <v>34</v>
      </c>
      <c r="G24" s="107">
        <f>-23+30</f>
        <v>7</v>
      </c>
      <c r="H24" s="116">
        <f t="shared" ref="H24" si="10">F24-G24</f>
        <v>27</v>
      </c>
      <c r="I24" s="112">
        <f t="shared" si="7"/>
        <v>2511.8864315095811</v>
      </c>
      <c r="J24" s="114">
        <f t="shared" si="8"/>
        <v>44</v>
      </c>
    </row>
    <row r="25" spans="1:10" x14ac:dyDescent="0.25">
      <c r="A25" s="6">
        <v>15</v>
      </c>
      <c r="B25" s="1">
        <v>21.2</v>
      </c>
      <c r="C25" s="1">
        <v>-10</v>
      </c>
      <c r="D25" s="110">
        <v>-10</v>
      </c>
      <c r="E25" s="46">
        <v>-32</v>
      </c>
      <c r="F25" s="1">
        <f t="shared" si="5"/>
        <v>-2</v>
      </c>
      <c r="G25" s="107"/>
      <c r="H25" s="119"/>
      <c r="I25" s="112">
        <f t="shared" si="7"/>
        <v>0.63095734448019325</v>
      </c>
      <c r="J25" s="114">
        <f t="shared" si="8"/>
        <v>8</v>
      </c>
    </row>
    <row r="26" spans="1:10" x14ac:dyDescent="0.25">
      <c r="A26" s="6">
        <v>15</v>
      </c>
      <c r="B26" s="1">
        <v>21.2</v>
      </c>
      <c r="C26" s="1">
        <v>10</v>
      </c>
      <c r="D26" s="110">
        <v>-10</v>
      </c>
      <c r="E26" s="46">
        <v>-9</v>
      </c>
      <c r="F26" s="1">
        <f t="shared" si="5"/>
        <v>21</v>
      </c>
      <c r="G26" s="107"/>
      <c r="H26" s="119"/>
      <c r="I26" s="112">
        <f t="shared" si="7"/>
        <v>125.89254117941677</v>
      </c>
      <c r="J26" s="114">
        <f t="shared" si="8"/>
        <v>31</v>
      </c>
    </row>
    <row r="27" spans="1:10" x14ac:dyDescent="0.25">
      <c r="A27" s="6">
        <v>10</v>
      </c>
      <c r="B27" s="1">
        <v>29</v>
      </c>
      <c r="C27" s="1">
        <v>-10</v>
      </c>
      <c r="D27" s="110">
        <v>-10</v>
      </c>
      <c r="E27" s="1"/>
      <c r="F27" s="1"/>
      <c r="G27" s="107"/>
      <c r="H27" s="119"/>
      <c r="I27" s="112"/>
      <c r="J27" s="114"/>
    </row>
    <row r="28" spans="1:10" ht="15.75" thickBot="1" x14ac:dyDescent="0.3">
      <c r="A28" s="8">
        <v>10</v>
      </c>
      <c r="B28" s="9">
        <v>29</v>
      </c>
      <c r="C28" s="9">
        <v>10</v>
      </c>
      <c r="D28" s="9">
        <v>-10</v>
      </c>
      <c r="E28" s="9"/>
      <c r="F28" s="108"/>
      <c r="G28" s="108"/>
      <c r="H28" s="120"/>
      <c r="I28" s="113"/>
      <c r="J28" s="1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Stage Characterization</vt:lpstr>
      <vt:lpstr>Max Stage Input</vt:lpstr>
      <vt:lpstr>RD16HHF Bias Current</vt:lpstr>
      <vt:lpstr>RD16HHF Conduction Angle</vt:lpstr>
      <vt:lpstr>RD16HHF Wide Band 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drajnauth</dc:creator>
  <cp:lastModifiedBy>drajnauth</cp:lastModifiedBy>
  <dcterms:created xsi:type="dcterms:W3CDTF">2022-10-28T01:00:35Z</dcterms:created>
  <dcterms:modified xsi:type="dcterms:W3CDTF">2022-11-09T21:58:09Z</dcterms:modified>
</cp:coreProperties>
</file>